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4715" windowHeight="8640"/>
  </bookViews>
  <sheets>
    <sheet name="東北" sheetId="1" r:id="rId1"/>
  </sheets>
  <calcPr calcId="145621"/>
</workbook>
</file>

<file path=xl/calcChain.xml><?xml version="1.0" encoding="utf-8"?>
<calcChain xmlns="http://schemas.openxmlformats.org/spreadsheetml/2006/main">
  <c r="C87" i="1" l="1"/>
  <c r="C63" i="1"/>
  <c r="C62" i="1"/>
  <c r="C59" i="1"/>
  <c r="C33" i="1"/>
  <c r="C32" i="1"/>
  <c r="C95" i="1"/>
  <c r="C34" i="1"/>
  <c r="C21" i="1"/>
  <c r="C78" i="1"/>
  <c r="C67" i="1"/>
  <c r="C52" i="1"/>
  <c r="C29" i="1"/>
  <c r="C14" i="1"/>
  <c r="E112" i="1"/>
  <c r="C112" i="1"/>
  <c r="E98" i="1"/>
  <c r="C75" i="1"/>
  <c r="E108" i="1"/>
  <c r="E101" i="1"/>
  <c r="E22" i="1"/>
  <c r="E115" i="1"/>
  <c r="E103" i="1"/>
  <c r="C121" i="1"/>
  <c r="C120" i="1"/>
  <c r="C119" i="1"/>
  <c r="C118" i="1"/>
  <c r="C115" i="1"/>
  <c r="C114" i="1"/>
  <c r="C108" i="1"/>
  <c r="C103" i="1"/>
  <c r="E56" i="1"/>
  <c r="E45" i="1"/>
  <c r="C100" i="1"/>
  <c r="C94" i="1"/>
  <c r="C91" i="1"/>
  <c r="C90" i="1"/>
  <c r="C89" i="1"/>
  <c r="C88" i="1"/>
  <c r="C86" i="1"/>
  <c r="C61" i="1"/>
  <c r="C60" i="1"/>
  <c r="E30" i="1"/>
  <c r="C30" i="1"/>
  <c r="C22" i="1"/>
  <c r="C20" i="1"/>
  <c r="C19" i="1"/>
  <c r="E15" i="1"/>
  <c r="E14" i="1"/>
  <c r="E10" i="1"/>
  <c r="C10" i="1"/>
  <c r="C8" i="1"/>
  <c r="C7" i="1"/>
  <c r="C5" i="1"/>
  <c r="C4" i="1"/>
</calcChain>
</file>

<file path=xl/sharedStrings.xml><?xml version="1.0" encoding="utf-8"?>
<sst xmlns="http://schemas.openxmlformats.org/spreadsheetml/2006/main" count="388" uniqueCount="208">
  <si>
    <t>八戸市条例</t>
    <rPh sb="0" eb="3">
      <t>ハチノヘシ</t>
    </rPh>
    <rPh sb="3" eb="5">
      <t>ジョウレイ</t>
    </rPh>
    <phoneticPr fontId="3"/>
  </si>
  <si>
    <t>旧花巻市条例</t>
    <rPh sb="0" eb="1">
      <t>キュウ</t>
    </rPh>
    <rPh sb="1" eb="4">
      <t>ハナマキシ</t>
    </rPh>
    <rPh sb="4" eb="6">
      <t>ジョウレイ</t>
    </rPh>
    <phoneticPr fontId="3"/>
  </si>
  <si>
    <t>旧石巻市条例</t>
    <rPh sb="0" eb="1">
      <t>キュウ</t>
    </rPh>
    <rPh sb="1" eb="4">
      <t>イシノマキシ</t>
    </rPh>
    <rPh sb="4" eb="6">
      <t>ジョウレイ</t>
    </rPh>
    <phoneticPr fontId="3"/>
  </si>
  <si>
    <t>旧気仙沼市条例</t>
    <rPh sb="0" eb="1">
      <t>キュウ</t>
    </rPh>
    <rPh sb="1" eb="5">
      <t>ケセンヌマシ</t>
    </rPh>
    <rPh sb="5" eb="7">
      <t>ジョウレイ</t>
    </rPh>
    <phoneticPr fontId="3"/>
  </si>
  <si>
    <t>会津若松市条例</t>
    <rPh sb="0" eb="5">
      <t>アイヅワカマツシ</t>
    </rPh>
    <rPh sb="5" eb="7">
      <t>ジョウレイ</t>
    </rPh>
    <phoneticPr fontId="3"/>
  </si>
  <si>
    <t>須賀川市条例</t>
    <rPh sb="0" eb="4">
      <t>スカガワシ</t>
    </rPh>
    <rPh sb="4" eb="6">
      <t>ジョウレイ</t>
    </rPh>
    <phoneticPr fontId="3"/>
  </si>
  <si>
    <t>旧喜多方市条例</t>
    <rPh sb="0" eb="1">
      <t>キュウ</t>
    </rPh>
    <rPh sb="1" eb="5">
      <t>キタカタシ</t>
    </rPh>
    <rPh sb="5" eb="7">
      <t>ジョウレイ</t>
    </rPh>
    <phoneticPr fontId="3"/>
  </si>
  <si>
    <t>旧二本松市条例</t>
    <rPh sb="0" eb="1">
      <t>キュウ</t>
    </rPh>
    <rPh sb="1" eb="5">
      <t>ニホンマツシ</t>
    </rPh>
    <rPh sb="5" eb="7">
      <t>ジョウレイ</t>
    </rPh>
    <phoneticPr fontId="3"/>
  </si>
  <si>
    <t>金ヶ崎町男女共同参画推進条例　　（2004年4月1日施行）</t>
    <rPh sb="0" eb="3">
      <t>カネガサキ</t>
    </rPh>
    <rPh sb="3" eb="4">
      <t>マチ</t>
    </rPh>
    <rPh sb="4" eb="10">
      <t>サンカク</t>
    </rPh>
    <rPh sb="10" eb="12">
      <t>スイシン</t>
    </rPh>
    <rPh sb="12" eb="14">
      <t>ジョウレイ</t>
    </rPh>
    <rPh sb="21" eb="22">
      <t>ネン</t>
    </rPh>
    <rPh sb="23" eb="24">
      <t>ガツ</t>
    </rPh>
    <rPh sb="25" eb="26">
      <t>ニチ</t>
    </rPh>
    <rPh sb="26" eb="28">
      <t>セコウ</t>
    </rPh>
    <phoneticPr fontId="3"/>
  </si>
  <si>
    <t>宮城県男女共同参画推進条例　　（2001年8月1日施行）</t>
    <rPh sb="0" eb="3">
      <t>ミヤギケン</t>
    </rPh>
    <rPh sb="3" eb="9">
      <t>サンカク</t>
    </rPh>
    <rPh sb="9" eb="11">
      <t>スイシン</t>
    </rPh>
    <rPh sb="11" eb="13">
      <t>ジョウレイ</t>
    </rPh>
    <rPh sb="20" eb="21">
      <t>ネン</t>
    </rPh>
    <rPh sb="22" eb="23">
      <t>ガツ</t>
    </rPh>
    <rPh sb="24" eb="25">
      <t>ニチ</t>
    </rPh>
    <rPh sb="25" eb="27">
      <t>セコウ</t>
    </rPh>
    <phoneticPr fontId="3"/>
  </si>
  <si>
    <t>仙台市男女共同参画推進条例　　（2003年4月1日施行）</t>
    <rPh sb="0" eb="3">
      <t>センダイシ</t>
    </rPh>
    <rPh sb="3" eb="9">
      <t>サンカク</t>
    </rPh>
    <rPh sb="9" eb="11">
      <t>スイシン</t>
    </rPh>
    <rPh sb="11" eb="13">
      <t>ジョウレイ</t>
    </rPh>
    <rPh sb="20" eb="21">
      <t>ネン</t>
    </rPh>
    <rPh sb="22" eb="23">
      <t>ガツ</t>
    </rPh>
    <rPh sb="24" eb="25">
      <t>ニチ</t>
    </rPh>
    <rPh sb="25" eb="27">
      <t>セコウ</t>
    </rPh>
    <phoneticPr fontId="3"/>
  </si>
  <si>
    <t>白石市男女共同参画社会推進条例　　（2002年6月21日施行）</t>
    <rPh sb="0" eb="3">
      <t>シロイシシ</t>
    </rPh>
    <rPh sb="3" eb="9">
      <t>サンカク</t>
    </rPh>
    <rPh sb="9" eb="11">
      <t>シャカイ</t>
    </rPh>
    <rPh sb="11" eb="13">
      <t>スイシン</t>
    </rPh>
    <rPh sb="13" eb="15">
      <t>ジョウレイ</t>
    </rPh>
    <rPh sb="22" eb="23">
      <t>ネン</t>
    </rPh>
    <rPh sb="24" eb="25">
      <t>ガツ</t>
    </rPh>
    <rPh sb="27" eb="28">
      <t>ニチ</t>
    </rPh>
    <rPh sb="28" eb="30">
      <t>セコウ</t>
    </rPh>
    <phoneticPr fontId="3"/>
  </si>
  <si>
    <t>大和町男女共同参画推進基本条例　　（2005年4月1日施行）</t>
    <rPh sb="0" eb="3">
      <t>タイワチョウ</t>
    </rPh>
    <rPh sb="3" eb="9">
      <t>サンカク</t>
    </rPh>
    <rPh sb="9" eb="11">
      <t>スイシン</t>
    </rPh>
    <rPh sb="11" eb="13">
      <t>キホン</t>
    </rPh>
    <rPh sb="13" eb="15">
      <t>ジョウレイ</t>
    </rPh>
    <rPh sb="22" eb="23">
      <t>ネン</t>
    </rPh>
    <rPh sb="24" eb="25">
      <t>ガツ</t>
    </rPh>
    <rPh sb="26" eb="27">
      <t>ニチ</t>
    </rPh>
    <rPh sb="27" eb="29">
      <t>セコウ</t>
    </rPh>
    <phoneticPr fontId="3"/>
  </si>
  <si>
    <t>都道府県</t>
    <rPh sb="0" eb="4">
      <t>トドウフケン</t>
    </rPh>
    <phoneticPr fontId="3"/>
  </si>
  <si>
    <t>基礎となった条例</t>
    <rPh sb="0" eb="2">
      <t>キソ</t>
    </rPh>
    <rPh sb="6" eb="8">
      <t>ジョウレイ</t>
    </rPh>
    <phoneticPr fontId="3"/>
  </si>
  <si>
    <t>合併の
方式</t>
    <rPh sb="0" eb="2">
      <t>ガッペイ</t>
    </rPh>
    <rPh sb="4" eb="6">
      <t>ホウシキ</t>
    </rPh>
    <phoneticPr fontId="3"/>
  </si>
  <si>
    <t>合併期日</t>
    <rPh sb="0" eb="2">
      <t>ガッペイ</t>
    </rPh>
    <rPh sb="2" eb="4">
      <t>キジツ</t>
    </rPh>
    <phoneticPr fontId="3"/>
  </si>
  <si>
    <t>編入</t>
    <rPh sb="0" eb="2">
      <t>ヘンニュウ</t>
    </rPh>
    <phoneticPr fontId="3"/>
  </si>
  <si>
    <t>なし</t>
    <phoneticPr fontId="3"/>
  </si>
  <si>
    <t>なし</t>
    <phoneticPr fontId="3"/>
  </si>
  <si>
    <t>なし</t>
    <phoneticPr fontId="3"/>
  </si>
  <si>
    <t>新設</t>
    <rPh sb="0" eb="2">
      <t>シンセツ</t>
    </rPh>
    <phoneticPr fontId="3"/>
  </si>
  <si>
    <t>なし</t>
    <phoneticPr fontId="3"/>
  </si>
  <si>
    <t>青森県</t>
  </si>
  <si>
    <t>八戸市</t>
    <rPh sb="0" eb="3">
      <t>ハチノヘシ</t>
    </rPh>
    <phoneticPr fontId="3"/>
  </si>
  <si>
    <t>八戸市男女共同参画基本条例
　（2001年10月1日施行）</t>
    <rPh sb="0" eb="3">
      <t>ハチノヘシ</t>
    </rPh>
    <rPh sb="3" eb="9">
      <t>サンカク</t>
    </rPh>
    <rPh sb="9" eb="11">
      <t>キホン</t>
    </rPh>
    <rPh sb="11" eb="13">
      <t>ジョウレイ</t>
    </rPh>
    <rPh sb="20" eb="21">
      <t>ネン</t>
    </rPh>
    <rPh sb="23" eb="24">
      <t>ガツ</t>
    </rPh>
    <rPh sb="25" eb="26">
      <t>ニチ</t>
    </rPh>
    <rPh sb="26" eb="28">
      <t>セコウ</t>
    </rPh>
    <phoneticPr fontId="3"/>
  </si>
  <si>
    <t>南郷村</t>
    <rPh sb="0" eb="3">
      <t>ナンゴウムラ</t>
    </rPh>
    <phoneticPr fontId="3"/>
  </si>
  <si>
    <t>岩手県</t>
  </si>
  <si>
    <t>大船渡市</t>
    <rPh sb="0" eb="4">
      <t>オオフナトシ</t>
    </rPh>
    <phoneticPr fontId="3"/>
  </si>
  <si>
    <t>なし</t>
    <phoneticPr fontId="3"/>
  </si>
  <si>
    <t>新規</t>
    <rPh sb="0" eb="2">
      <t>シンキ</t>
    </rPh>
    <phoneticPr fontId="3"/>
  </si>
  <si>
    <t>三陸町</t>
    <rPh sb="0" eb="3">
      <t>サンリクチョウ</t>
    </rPh>
    <phoneticPr fontId="3"/>
  </si>
  <si>
    <t>水沢市男女共同参画推進条例
　（2003年6月1日施行）</t>
    <rPh sb="0" eb="3">
      <t>ミズサワシ</t>
    </rPh>
    <rPh sb="3" eb="9">
      <t>サンカク</t>
    </rPh>
    <rPh sb="9" eb="11">
      <t>スイシン</t>
    </rPh>
    <rPh sb="11" eb="13">
      <t>ジョウレイ</t>
    </rPh>
    <rPh sb="20" eb="21">
      <t>ネン</t>
    </rPh>
    <rPh sb="22" eb="23">
      <t>ガツ</t>
    </rPh>
    <rPh sb="24" eb="25">
      <t>ニチ</t>
    </rPh>
    <rPh sb="25" eb="27">
      <t>セコウ</t>
    </rPh>
    <phoneticPr fontId="3"/>
  </si>
  <si>
    <t>岩手県</t>
    <phoneticPr fontId="3"/>
  </si>
  <si>
    <t>江刺市男女共同参画推進条例
　（2004年4月1日施行）</t>
    <rPh sb="0" eb="3">
      <t>エサシシ</t>
    </rPh>
    <rPh sb="3" eb="9">
      <t>サンカク</t>
    </rPh>
    <rPh sb="9" eb="11">
      <t>スイシン</t>
    </rPh>
    <rPh sb="11" eb="13">
      <t>ジョウレイ</t>
    </rPh>
    <rPh sb="20" eb="21">
      <t>ネン</t>
    </rPh>
    <rPh sb="22" eb="23">
      <t>ガツ</t>
    </rPh>
    <rPh sb="24" eb="25">
      <t>ニチ</t>
    </rPh>
    <rPh sb="25" eb="27">
      <t>セコウ</t>
    </rPh>
    <phoneticPr fontId="3"/>
  </si>
  <si>
    <t>岩手県</t>
    <phoneticPr fontId="3"/>
  </si>
  <si>
    <t>前沢町</t>
    <rPh sb="0" eb="1">
      <t>マエ</t>
    </rPh>
    <rPh sb="1" eb="3">
      <t>サワマチ</t>
    </rPh>
    <phoneticPr fontId="3"/>
  </si>
  <si>
    <t>胆沢町</t>
    <rPh sb="0" eb="2">
      <t>イサワ</t>
    </rPh>
    <rPh sb="2" eb="3">
      <t>マチ</t>
    </rPh>
    <phoneticPr fontId="3"/>
  </si>
  <si>
    <t>衣川村</t>
    <rPh sb="0" eb="2">
      <t>キヌガワ</t>
    </rPh>
    <rPh sb="2" eb="3">
      <t>ムラ</t>
    </rPh>
    <phoneticPr fontId="3"/>
  </si>
  <si>
    <t>花巻市男女共同参画推進条例
　（2002年6月20日施行）</t>
    <rPh sb="0" eb="3">
      <t>ハナマキシ</t>
    </rPh>
    <rPh sb="3" eb="9">
      <t>サンカク</t>
    </rPh>
    <rPh sb="9" eb="11">
      <t>スイシン</t>
    </rPh>
    <rPh sb="11" eb="13">
      <t>ジョウレイ</t>
    </rPh>
    <rPh sb="20" eb="21">
      <t>ネン</t>
    </rPh>
    <rPh sb="22" eb="23">
      <t>ガツ</t>
    </rPh>
    <rPh sb="25" eb="26">
      <t>ニチ</t>
    </rPh>
    <rPh sb="26" eb="28">
      <t>セコウ</t>
    </rPh>
    <phoneticPr fontId="3"/>
  </si>
  <si>
    <t>大迫町</t>
    <rPh sb="0" eb="2">
      <t>オオサコ</t>
    </rPh>
    <rPh sb="2" eb="3">
      <t>マチ</t>
    </rPh>
    <phoneticPr fontId="3"/>
  </si>
  <si>
    <t>石鳥谷町</t>
    <rPh sb="0" eb="1">
      <t>イシ</t>
    </rPh>
    <rPh sb="1" eb="2">
      <t>トリ</t>
    </rPh>
    <rPh sb="2" eb="3">
      <t>タニ</t>
    </rPh>
    <rPh sb="3" eb="4">
      <t>マチ</t>
    </rPh>
    <phoneticPr fontId="3"/>
  </si>
  <si>
    <t>なし</t>
    <phoneticPr fontId="3"/>
  </si>
  <si>
    <t>岩手県</t>
    <phoneticPr fontId="3"/>
  </si>
  <si>
    <t>東和町</t>
    <rPh sb="0" eb="3">
      <t>トウワチョウ</t>
    </rPh>
    <phoneticPr fontId="3"/>
  </si>
  <si>
    <t>宮城県</t>
  </si>
  <si>
    <t>石巻市男女共同参画推進条例
　（2004年4月1日施行）</t>
    <rPh sb="0" eb="3">
      <t>イシノマキシ</t>
    </rPh>
    <rPh sb="3" eb="9">
      <t>サンカク</t>
    </rPh>
    <rPh sb="9" eb="11">
      <t>スイシン</t>
    </rPh>
    <rPh sb="11" eb="13">
      <t>ジョウレイ</t>
    </rPh>
    <rPh sb="20" eb="21">
      <t>ネン</t>
    </rPh>
    <rPh sb="22" eb="23">
      <t>ガツ</t>
    </rPh>
    <rPh sb="24" eb="25">
      <t>ニチ</t>
    </rPh>
    <rPh sb="25" eb="27">
      <t>セコウ</t>
    </rPh>
    <phoneticPr fontId="3"/>
  </si>
  <si>
    <t>宮城県</t>
    <phoneticPr fontId="3"/>
  </si>
  <si>
    <t>河北町</t>
    <rPh sb="0" eb="3">
      <t>カホクチョウ</t>
    </rPh>
    <phoneticPr fontId="3"/>
  </si>
  <si>
    <t>雄勝町</t>
    <rPh sb="0" eb="1">
      <t>オ</t>
    </rPh>
    <rPh sb="1" eb="2">
      <t>カツ</t>
    </rPh>
    <rPh sb="2" eb="3">
      <t>チョウ</t>
    </rPh>
    <phoneticPr fontId="3"/>
  </si>
  <si>
    <t>宮城県</t>
    <phoneticPr fontId="3"/>
  </si>
  <si>
    <t>河南町</t>
    <rPh sb="0" eb="2">
      <t>カナン</t>
    </rPh>
    <rPh sb="2" eb="3">
      <t>マチ</t>
    </rPh>
    <phoneticPr fontId="3"/>
  </si>
  <si>
    <t>桃生町</t>
    <rPh sb="0" eb="1">
      <t>モモ</t>
    </rPh>
    <rPh sb="1" eb="2">
      <t>ショウ</t>
    </rPh>
    <rPh sb="2" eb="3">
      <t>マチ</t>
    </rPh>
    <phoneticPr fontId="3"/>
  </si>
  <si>
    <t>宮城県</t>
    <phoneticPr fontId="3"/>
  </si>
  <si>
    <t>北上町</t>
    <rPh sb="0" eb="3">
      <t>キタカミマチ</t>
    </rPh>
    <phoneticPr fontId="3"/>
  </si>
  <si>
    <t>牡鹿町</t>
    <rPh sb="0" eb="2">
      <t>オジカ</t>
    </rPh>
    <rPh sb="2" eb="3">
      <t>チョウ</t>
    </rPh>
    <phoneticPr fontId="3"/>
  </si>
  <si>
    <t>気仙沼市男女共同参画推進条例
　（2003年4月1日施行）</t>
    <rPh sb="0" eb="3">
      <t>ケセンヌマ</t>
    </rPh>
    <rPh sb="3" eb="4">
      <t>シ</t>
    </rPh>
    <rPh sb="4" eb="10">
      <t>サンカク</t>
    </rPh>
    <rPh sb="10" eb="12">
      <t>スイシン</t>
    </rPh>
    <rPh sb="12" eb="14">
      <t>ジョウレイ</t>
    </rPh>
    <rPh sb="21" eb="22">
      <t>ネン</t>
    </rPh>
    <rPh sb="23" eb="24">
      <t>ガツ</t>
    </rPh>
    <rPh sb="25" eb="26">
      <t>ニチ</t>
    </rPh>
    <rPh sb="26" eb="28">
      <t>セコウ</t>
    </rPh>
    <phoneticPr fontId="3"/>
  </si>
  <si>
    <t>唐桑町</t>
    <rPh sb="0" eb="3">
      <t>カラクワチョウ</t>
    </rPh>
    <phoneticPr fontId="3"/>
  </si>
  <si>
    <t>宮城県</t>
    <phoneticPr fontId="3"/>
  </si>
  <si>
    <t>古川市</t>
    <rPh sb="0" eb="3">
      <t>フルカワシ</t>
    </rPh>
    <phoneticPr fontId="3"/>
  </si>
  <si>
    <t>松山町</t>
    <rPh sb="0" eb="3">
      <t>マツヤマチョウ</t>
    </rPh>
    <phoneticPr fontId="3"/>
  </si>
  <si>
    <t>宮城県</t>
    <phoneticPr fontId="3"/>
  </si>
  <si>
    <t>三本木町</t>
    <rPh sb="0" eb="2">
      <t>サンホン</t>
    </rPh>
    <rPh sb="2" eb="3">
      <t>キ</t>
    </rPh>
    <rPh sb="3" eb="4">
      <t>チョウ</t>
    </rPh>
    <phoneticPr fontId="3"/>
  </si>
  <si>
    <t>なし</t>
    <phoneticPr fontId="3"/>
  </si>
  <si>
    <t>宮城県</t>
    <phoneticPr fontId="3"/>
  </si>
  <si>
    <t>鹿島台町</t>
    <rPh sb="0" eb="4">
      <t>カシマダイマチ</t>
    </rPh>
    <phoneticPr fontId="3"/>
  </si>
  <si>
    <t>岩出山町いわでやま男女平等推進条例　（2001年4月1日施行）</t>
    <rPh sb="0" eb="4">
      <t>イワデヤママチ</t>
    </rPh>
    <rPh sb="9" eb="11">
      <t>ダンジョ</t>
    </rPh>
    <rPh sb="11" eb="13">
      <t>ビョウドウ</t>
    </rPh>
    <rPh sb="13" eb="15">
      <t>スイシン</t>
    </rPh>
    <rPh sb="15" eb="17">
      <t>ジョウレイ</t>
    </rPh>
    <rPh sb="23" eb="24">
      <t>ネン</t>
    </rPh>
    <rPh sb="25" eb="26">
      <t>ガツ</t>
    </rPh>
    <rPh sb="27" eb="28">
      <t>ニチ</t>
    </rPh>
    <rPh sb="28" eb="30">
      <t>セコウ</t>
    </rPh>
    <phoneticPr fontId="3"/>
  </si>
  <si>
    <t>鳴子町</t>
    <rPh sb="0" eb="3">
      <t>ナルコチョウ</t>
    </rPh>
    <phoneticPr fontId="3"/>
  </si>
  <si>
    <t>田尻町</t>
    <rPh sb="0" eb="3">
      <t>タジリチョウ</t>
    </rPh>
    <phoneticPr fontId="3"/>
  </si>
  <si>
    <t>築館町</t>
    <rPh sb="0" eb="1">
      <t>チク</t>
    </rPh>
    <rPh sb="1" eb="2">
      <t>カン</t>
    </rPh>
    <rPh sb="2" eb="3">
      <t>マチ</t>
    </rPh>
    <phoneticPr fontId="3"/>
  </si>
  <si>
    <t>栗原市</t>
    <rPh sb="0" eb="2">
      <t>クリハラ</t>
    </rPh>
    <rPh sb="2" eb="3">
      <t>シ</t>
    </rPh>
    <phoneticPr fontId="3"/>
  </si>
  <si>
    <t>若柳町</t>
    <rPh sb="0" eb="3">
      <t>ワカヤナギチョウ</t>
    </rPh>
    <phoneticPr fontId="3"/>
  </si>
  <si>
    <t>栗駒町</t>
    <rPh sb="0" eb="2">
      <t>クリコマ</t>
    </rPh>
    <rPh sb="2" eb="3">
      <t>マチ</t>
    </rPh>
    <phoneticPr fontId="3"/>
  </si>
  <si>
    <t>高清水町男女がともに歩むまちづくり条例　（2002年12月24日施行）</t>
    <rPh sb="0" eb="4">
      <t>タカシミズマチ</t>
    </rPh>
    <rPh sb="4" eb="6">
      <t>ダンジョ</t>
    </rPh>
    <rPh sb="10" eb="11">
      <t>アユ</t>
    </rPh>
    <rPh sb="17" eb="19">
      <t>ジョウレイ</t>
    </rPh>
    <rPh sb="25" eb="26">
      <t>ネン</t>
    </rPh>
    <rPh sb="28" eb="29">
      <t>ガツ</t>
    </rPh>
    <rPh sb="31" eb="32">
      <t>ニチ</t>
    </rPh>
    <rPh sb="32" eb="34">
      <t>セコウ</t>
    </rPh>
    <phoneticPr fontId="3"/>
  </si>
  <si>
    <t>一迫町</t>
    <rPh sb="0" eb="1">
      <t>イチ</t>
    </rPh>
    <rPh sb="1" eb="2">
      <t>サコ</t>
    </rPh>
    <rPh sb="2" eb="3">
      <t>マチ</t>
    </rPh>
    <phoneticPr fontId="3"/>
  </si>
  <si>
    <t>瀬峰町</t>
    <rPh sb="0" eb="1">
      <t>セ</t>
    </rPh>
    <rPh sb="1" eb="2">
      <t>ミネ</t>
    </rPh>
    <rPh sb="2" eb="3">
      <t>マチ</t>
    </rPh>
    <phoneticPr fontId="3"/>
  </si>
  <si>
    <t>鶯沢町</t>
    <rPh sb="0" eb="1">
      <t>ウグイス</t>
    </rPh>
    <rPh sb="1" eb="2">
      <t>サワ</t>
    </rPh>
    <rPh sb="2" eb="3">
      <t>マチ</t>
    </rPh>
    <phoneticPr fontId="3"/>
  </si>
  <si>
    <t>金成町</t>
    <rPh sb="0" eb="1">
      <t>カネ</t>
    </rPh>
    <rPh sb="1" eb="2">
      <t>ナ</t>
    </rPh>
    <rPh sb="2" eb="3">
      <t>マチ</t>
    </rPh>
    <phoneticPr fontId="3"/>
  </si>
  <si>
    <t>志波姫町</t>
    <rPh sb="0" eb="1">
      <t>シ</t>
    </rPh>
    <rPh sb="1" eb="2">
      <t>ハ</t>
    </rPh>
    <rPh sb="2" eb="3">
      <t>ヒメ</t>
    </rPh>
    <rPh sb="3" eb="4">
      <t>マチ</t>
    </rPh>
    <phoneticPr fontId="3"/>
  </si>
  <si>
    <t>花山村</t>
    <rPh sb="0" eb="3">
      <t>ハナヤマムラ</t>
    </rPh>
    <phoneticPr fontId="3"/>
  </si>
  <si>
    <t>秋田県</t>
  </si>
  <si>
    <t>山形県</t>
  </si>
  <si>
    <t>福島県</t>
  </si>
  <si>
    <t>会津若松市</t>
    <rPh sb="0" eb="2">
      <t>アイヅ</t>
    </rPh>
    <rPh sb="2" eb="4">
      <t>ワカマツ</t>
    </rPh>
    <rPh sb="4" eb="5">
      <t>シ</t>
    </rPh>
    <phoneticPr fontId="3"/>
  </si>
  <si>
    <t>会津若松市男女共同参画推進条例　（2004年4月1日施行）</t>
    <rPh sb="0" eb="5">
      <t>アイヅワカマツシ</t>
    </rPh>
    <rPh sb="5" eb="11">
      <t>サンカク</t>
    </rPh>
    <rPh sb="11" eb="13">
      <t>スイシン</t>
    </rPh>
    <rPh sb="13" eb="15">
      <t>ジョウレイ</t>
    </rPh>
    <rPh sb="21" eb="22">
      <t>ネン</t>
    </rPh>
    <rPh sb="23" eb="24">
      <t>ガツ</t>
    </rPh>
    <rPh sb="25" eb="26">
      <t>ニチ</t>
    </rPh>
    <rPh sb="26" eb="28">
      <t>セコウ</t>
    </rPh>
    <phoneticPr fontId="3"/>
  </si>
  <si>
    <t>北会津村</t>
    <rPh sb="0" eb="3">
      <t>キタアイヅ</t>
    </rPh>
    <rPh sb="3" eb="4">
      <t>ムラ</t>
    </rPh>
    <phoneticPr fontId="3"/>
  </si>
  <si>
    <t>福島県</t>
    <phoneticPr fontId="3"/>
  </si>
  <si>
    <t>河東町</t>
    <rPh sb="0" eb="3">
      <t>カワヒガシマチ</t>
    </rPh>
    <phoneticPr fontId="3"/>
  </si>
  <si>
    <t>須賀川市</t>
    <rPh sb="0" eb="2">
      <t>スガ</t>
    </rPh>
    <rPh sb="2" eb="3">
      <t>カワ</t>
    </rPh>
    <rPh sb="3" eb="4">
      <t>シ</t>
    </rPh>
    <phoneticPr fontId="3"/>
  </si>
  <si>
    <t>須賀川市男女共同参画推進条例
　（2003年1月1日施行）</t>
    <rPh sb="0" eb="4">
      <t>スカガワシ</t>
    </rPh>
    <rPh sb="4" eb="10">
      <t>サンカク</t>
    </rPh>
    <rPh sb="10" eb="12">
      <t>スイシン</t>
    </rPh>
    <rPh sb="12" eb="14">
      <t>ジョウレイ</t>
    </rPh>
    <rPh sb="21" eb="22">
      <t>ネン</t>
    </rPh>
    <rPh sb="23" eb="24">
      <t>ガツ</t>
    </rPh>
    <rPh sb="25" eb="26">
      <t>ニチ</t>
    </rPh>
    <rPh sb="26" eb="28">
      <t>セコウ</t>
    </rPh>
    <phoneticPr fontId="3"/>
  </si>
  <si>
    <t>長沼町男女共同参画推進条例
　（2003年4月1日施行）</t>
    <rPh sb="0" eb="3">
      <t>ナガヌママチ</t>
    </rPh>
    <rPh sb="3" eb="9">
      <t>サンカク</t>
    </rPh>
    <rPh sb="9" eb="11">
      <t>スイシン</t>
    </rPh>
    <rPh sb="11" eb="13">
      <t>ジョウレイ</t>
    </rPh>
    <rPh sb="20" eb="21">
      <t>ネン</t>
    </rPh>
    <rPh sb="22" eb="23">
      <t>ガツ</t>
    </rPh>
    <rPh sb="24" eb="25">
      <t>ニチ</t>
    </rPh>
    <rPh sb="25" eb="27">
      <t>セコウ</t>
    </rPh>
    <phoneticPr fontId="3"/>
  </si>
  <si>
    <t>福島県</t>
    <phoneticPr fontId="3"/>
  </si>
  <si>
    <t>岩瀬村</t>
    <rPh sb="0" eb="3">
      <t>イワセムラ</t>
    </rPh>
    <phoneticPr fontId="3"/>
  </si>
  <si>
    <t>喜多方市男女共同参画推進条例
　（2004年4月1日施行）</t>
    <rPh sb="0" eb="4">
      <t>キタカタシ</t>
    </rPh>
    <rPh sb="4" eb="10">
      <t>サンカク</t>
    </rPh>
    <rPh sb="10" eb="12">
      <t>スイシン</t>
    </rPh>
    <rPh sb="12" eb="14">
      <t>ジョウレイ</t>
    </rPh>
    <rPh sb="21" eb="22">
      <t>ネン</t>
    </rPh>
    <rPh sb="23" eb="24">
      <t>ガツ</t>
    </rPh>
    <rPh sb="25" eb="26">
      <t>ニチ</t>
    </rPh>
    <rPh sb="26" eb="28">
      <t>セコウ</t>
    </rPh>
    <phoneticPr fontId="3"/>
  </si>
  <si>
    <t>熱塩加納村</t>
    <rPh sb="0" eb="1">
      <t>アツ</t>
    </rPh>
    <rPh sb="1" eb="2">
      <t>シオ</t>
    </rPh>
    <rPh sb="2" eb="4">
      <t>カノウ</t>
    </rPh>
    <rPh sb="4" eb="5">
      <t>ムラ</t>
    </rPh>
    <phoneticPr fontId="3"/>
  </si>
  <si>
    <t>福島県</t>
    <phoneticPr fontId="3"/>
  </si>
  <si>
    <t>塩川町</t>
    <rPh sb="0" eb="3">
      <t>シオカワマチ</t>
    </rPh>
    <phoneticPr fontId="3"/>
  </si>
  <si>
    <t>山都町</t>
    <rPh sb="0" eb="2">
      <t>ヤマト</t>
    </rPh>
    <rPh sb="2" eb="3">
      <t>マチ</t>
    </rPh>
    <phoneticPr fontId="3"/>
  </si>
  <si>
    <t>福島県</t>
    <phoneticPr fontId="3"/>
  </si>
  <si>
    <t>高郷村</t>
    <rPh sb="0" eb="1">
      <t>タカ</t>
    </rPh>
    <rPh sb="1" eb="2">
      <t>ゴウ</t>
    </rPh>
    <rPh sb="2" eb="3">
      <t>ムラ</t>
    </rPh>
    <phoneticPr fontId="3"/>
  </si>
  <si>
    <t>二本松市男女共同参画推進条例
　（2003年4月1日施行）</t>
    <rPh sb="0" eb="4">
      <t>ニホンマツシ</t>
    </rPh>
    <rPh sb="4" eb="10">
      <t>サンカク</t>
    </rPh>
    <rPh sb="10" eb="12">
      <t>スイシン</t>
    </rPh>
    <rPh sb="12" eb="14">
      <t>ジョウレイ</t>
    </rPh>
    <rPh sb="21" eb="22">
      <t>ネン</t>
    </rPh>
    <rPh sb="23" eb="24">
      <t>ガツ</t>
    </rPh>
    <rPh sb="25" eb="26">
      <t>ニチ</t>
    </rPh>
    <rPh sb="26" eb="28">
      <t>セコウ</t>
    </rPh>
    <phoneticPr fontId="3"/>
  </si>
  <si>
    <t>安達町</t>
    <rPh sb="0" eb="2">
      <t>アダチ</t>
    </rPh>
    <rPh sb="2" eb="3">
      <t>チョウ</t>
    </rPh>
    <phoneticPr fontId="3"/>
  </si>
  <si>
    <t>岩代町</t>
    <rPh sb="0" eb="3">
      <t>イワシロマチ</t>
    </rPh>
    <phoneticPr fontId="3"/>
  </si>
  <si>
    <t>会津高田町男女共同参画推進まちづくり条例　（2002年12月20日施行）</t>
    <rPh sb="0" eb="2">
      <t>アイヅ</t>
    </rPh>
    <rPh sb="2" eb="5">
      <t>タカタマチ</t>
    </rPh>
    <rPh sb="5" eb="11">
      <t>サンカク</t>
    </rPh>
    <rPh sb="11" eb="13">
      <t>スイシン</t>
    </rPh>
    <rPh sb="18" eb="20">
      <t>ジョウレイ</t>
    </rPh>
    <rPh sb="26" eb="27">
      <t>ネン</t>
    </rPh>
    <rPh sb="29" eb="30">
      <t>ガツ</t>
    </rPh>
    <rPh sb="32" eb="33">
      <t>ニチ</t>
    </rPh>
    <rPh sb="33" eb="35">
      <t>セコウ</t>
    </rPh>
    <phoneticPr fontId="3"/>
  </si>
  <si>
    <t>会津本郷町</t>
    <rPh sb="0" eb="4">
      <t>アイヅホンゴウ</t>
    </rPh>
    <rPh sb="4" eb="5">
      <t>チョウ</t>
    </rPh>
    <phoneticPr fontId="3"/>
  </si>
  <si>
    <t>新鶴村</t>
    <rPh sb="0" eb="1">
      <t>ニイ</t>
    </rPh>
    <rPh sb="1" eb="2">
      <t>ヅル</t>
    </rPh>
    <rPh sb="2" eb="3">
      <t>ムラ</t>
    </rPh>
    <phoneticPr fontId="3"/>
  </si>
  <si>
    <t>白河市</t>
    <rPh sb="0" eb="3">
      <t>シラカワシ</t>
    </rPh>
    <phoneticPr fontId="3"/>
  </si>
  <si>
    <t>表郷村</t>
    <rPh sb="0" eb="1">
      <t>オモテ</t>
    </rPh>
    <rPh sb="1" eb="2">
      <t>ゴウ</t>
    </rPh>
    <rPh sb="2" eb="3">
      <t>ムラ</t>
    </rPh>
    <phoneticPr fontId="3"/>
  </si>
  <si>
    <t>福島県</t>
    <phoneticPr fontId="3"/>
  </si>
  <si>
    <t>大信村</t>
    <rPh sb="0" eb="1">
      <t>オオ</t>
    </rPh>
    <rPh sb="1" eb="2">
      <t>ノブ</t>
    </rPh>
    <rPh sb="2" eb="3">
      <t>ムラ</t>
    </rPh>
    <phoneticPr fontId="3"/>
  </si>
  <si>
    <t>自治体名</t>
    <rPh sb="0" eb="2">
      <t>ジチ</t>
    </rPh>
    <rPh sb="2" eb="3">
      <t>タイ</t>
    </rPh>
    <rPh sb="3" eb="4">
      <t>メイ</t>
    </rPh>
    <phoneticPr fontId="3"/>
  </si>
  <si>
    <t>現行条例</t>
    <rPh sb="0" eb="2">
      <t>ゲンコウ</t>
    </rPh>
    <rPh sb="2" eb="4">
      <t>ジョウレイ</t>
    </rPh>
    <phoneticPr fontId="3"/>
  </si>
  <si>
    <t>合併した自治体</t>
    <rPh sb="0" eb="2">
      <t>ガッペイ</t>
    </rPh>
    <rPh sb="4" eb="6">
      <t>ジチ</t>
    </rPh>
    <rPh sb="6" eb="7">
      <t>タイ</t>
    </rPh>
    <phoneticPr fontId="3"/>
  </si>
  <si>
    <t>青森県男女共同参画推進条例　　（2001年7月4日施行）</t>
    <rPh sb="0" eb="3">
      <t>アオモリケン</t>
    </rPh>
    <rPh sb="3" eb="9">
      <t>サンカク</t>
    </rPh>
    <rPh sb="9" eb="11">
      <t>スイシン</t>
    </rPh>
    <rPh sb="11" eb="13">
      <t>ジョウレイ</t>
    </rPh>
    <rPh sb="20" eb="21">
      <t>ネン</t>
    </rPh>
    <rPh sb="22" eb="23">
      <t>ガツ</t>
    </rPh>
    <rPh sb="24" eb="25">
      <t>ニチ</t>
    </rPh>
    <rPh sb="25" eb="27">
      <t>セコウ</t>
    </rPh>
    <phoneticPr fontId="3"/>
  </si>
  <si>
    <t>富谷町男女共同参画推進条例　　（2005年4月1日施行）</t>
    <rPh sb="0" eb="1">
      <t>トミ</t>
    </rPh>
    <rPh sb="1" eb="2">
      <t>タニ</t>
    </rPh>
    <rPh sb="2" eb="3">
      <t>マチ</t>
    </rPh>
    <rPh sb="3" eb="9">
      <t>サンカク</t>
    </rPh>
    <rPh sb="9" eb="11">
      <t>スイシン</t>
    </rPh>
    <rPh sb="11" eb="13">
      <t>ジョウレイ</t>
    </rPh>
    <rPh sb="20" eb="21">
      <t>ネン</t>
    </rPh>
    <rPh sb="22" eb="23">
      <t>ガツ</t>
    </rPh>
    <rPh sb="24" eb="25">
      <t>ニチ</t>
    </rPh>
    <rPh sb="25" eb="27">
      <t>セコウ</t>
    </rPh>
    <phoneticPr fontId="3"/>
  </si>
  <si>
    <t>秋田県男女共同参画推進条例　　（2002年4月1日施行）</t>
    <rPh sb="0" eb="3">
      <t>アキタケン</t>
    </rPh>
    <rPh sb="3" eb="9">
      <t>サンカク</t>
    </rPh>
    <rPh sb="9" eb="11">
      <t>スイシン</t>
    </rPh>
    <rPh sb="11" eb="13">
      <t>ジョウレイ</t>
    </rPh>
    <rPh sb="20" eb="21">
      <t>ネン</t>
    </rPh>
    <rPh sb="22" eb="23">
      <t>ガツ</t>
    </rPh>
    <rPh sb="24" eb="25">
      <t>ニチ</t>
    </rPh>
    <rPh sb="25" eb="27">
      <t>セコウ</t>
    </rPh>
    <phoneticPr fontId="3"/>
  </si>
  <si>
    <t>山形県男女共同参画推進条例　　（2002年7月2日施行）</t>
    <rPh sb="0" eb="3">
      <t>ヤマガタケン</t>
    </rPh>
    <rPh sb="3" eb="9">
      <t>サンカク</t>
    </rPh>
    <rPh sb="9" eb="11">
      <t>スイシン</t>
    </rPh>
    <rPh sb="11" eb="13">
      <t>ジョウレイ</t>
    </rPh>
    <rPh sb="20" eb="21">
      <t>ネン</t>
    </rPh>
    <rPh sb="22" eb="23">
      <t>ガツ</t>
    </rPh>
    <rPh sb="24" eb="25">
      <t>ニチ</t>
    </rPh>
    <rPh sb="25" eb="27">
      <t>セコウ</t>
    </rPh>
    <phoneticPr fontId="3"/>
  </si>
  <si>
    <t>長井市男女共同参画推進条例　　（2002年12月18日施行）</t>
    <rPh sb="0" eb="3">
      <t>ナガイシ</t>
    </rPh>
    <rPh sb="3" eb="9">
      <t>サンカク</t>
    </rPh>
    <rPh sb="9" eb="11">
      <t>スイシン</t>
    </rPh>
    <rPh sb="11" eb="13">
      <t>ジョウレイ</t>
    </rPh>
    <rPh sb="20" eb="21">
      <t>ネン</t>
    </rPh>
    <rPh sb="23" eb="24">
      <t>ガツ</t>
    </rPh>
    <rPh sb="26" eb="27">
      <t>ニチ</t>
    </rPh>
    <rPh sb="27" eb="29">
      <t>セコウ</t>
    </rPh>
    <phoneticPr fontId="3"/>
  </si>
  <si>
    <t>郡山市男女共同参画推進条例　　（2003年4月1日施行）</t>
    <rPh sb="0" eb="3">
      <t>コオリヤマシ</t>
    </rPh>
    <rPh sb="3" eb="9">
      <t>サンカク</t>
    </rPh>
    <rPh sb="9" eb="11">
      <t>スイシン</t>
    </rPh>
    <rPh sb="11" eb="13">
      <t>ジョウレイ</t>
    </rPh>
    <rPh sb="20" eb="21">
      <t>ネン</t>
    </rPh>
    <rPh sb="22" eb="23">
      <t>ガツ</t>
    </rPh>
    <rPh sb="24" eb="25">
      <t>ニチ</t>
    </rPh>
    <rPh sb="25" eb="27">
      <t>セコウ</t>
    </rPh>
    <phoneticPr fontId="3"/>
  </si>
  <si>
    <t>川俣町男女共同参画推進条例　　（2003年4月1日施行）</t>
    <rPh sb="0" eb="3">
      <t>カワマタマチ</t>
    </rPh>
    <rPh sb="3" eb="9">
      <t>サンカク</t>
    </rPh>
    <rPh sb="9" eb="11">
      <t>スイシン</t>
    </rPh>
    <rPh sb="11" eb="13">
      <t>ジョウレイ</t>
    </rPh>
    <rPh sb="20" eb="21">
      <t>ネン</t>
    </rPh>
    <rPh sb="22" eb="23">
      <t>ガツ</t>
    </rPh>
    <rPh sb="24" eb="25">
      <t>ニチ</t>
    </rPh>
    <rPh sb="25" eb="27">
      <t>セコウ</t>
    </rPh>
    <phoneticPr fontId="3"/>
  </si>
  <si>
    <t>大玉村男女共同参画推進条例　　（2005年4月1日施行）</t>
    <rPh sb="0" eb="3">
      <t>オオタマムラ</t>
    </rPh>
    <rPh sb="3" eb="9">
      <t>サンカク</t>
    </rPh>
    <rPh sb="9" eb="11">
      <t>スイシン</t>
    </rPh>
    <rPh sb="11" eb="13">
      <t>ジョウレイ</t>
    </rPh>
    <rPh sb="20" eb="21">
      <t>ネン</t>
    </rPh>
    <rPh sb="22" eb="23">
      <t>ガツ</t>
    </rPh>
    <rPh sb="24" eb="25">
      <t>ニチ</t>
    </rPh>
    <rPh sb="25" eb="27">
      <t>セコウ</t>
    </rPh>
    <phoneticPr fontId="3"/>
  </si>
  <si>
    <t>石川町男女共同参画推進条例　　（2004年4月1日施行）</t>
    <rPh sb="0" eb="3">
      <t>イシカワマチ</t>
    </rPh>
    <rPh sb="3" eb="9">
      <t>サンカク</t>
    </rPh>
    <rPh sb="9" eb="11">
      <t>スイシン</t>
    </rPh>
    <rPh sb="11" eb="13">
      <t>ジョウレイ</t>
    </rPh>
    <rPh sb="20" eb="21">
      <t>ネン</t>
    </rPh>
    <rPh sb="22" eb="23">
      <t>ガツ</t>
    </rPh>
    <rPh sb="24" eb="25">
      <t>ニチ</t>
    </rPh>
    <rPh sb="25" eb="27">
      <t>セコウ</t>
    </rPh>
    <phoneticPr fontId="3"/>
  </si>
  <si>
    <t>楢葉町男女共同参画の推進による心豊かな町づくり条例　　（2005年4月1日施行）</t>
    <rPh sb="0" eb="1">
      <t>ナラ</t>
    </rPh>
    <rPh sb="1" eb="2">
      <t>ハ</t>
    </rPh>
    <rPh sb="2" eb="3">
      <t>マチ</t>
    </rPh>
    <rPh sb="3" eb="9">
      <t>サンカク</t>
    </rPh>
    <rPh sb="10" eb="12">
      <t>スイシン</t>
    </rPh>
    <rPh sb="15" eb="16">
      <t>ココロ</t>
    </rPh>
    <rPh sb="16" eb="17">
      <t>ユタ</t>
    </rPh>
    <rPh sb="19" eb="20">
      <t>マチ</t>
    </rPh>
    <rPh sb="23" eb="25">
      <t>ジョウレイ</t>
    </rPh>
    <rPh sb="32" eb="33">
      <t>ネン</t>
    </rPh>
    <rPh sb="34" eb="35">
      <t>ガツ</t>
    </rPh>
    <rPh sb="36" eb="37">
      <t>ニチ</t>
    </rPh>
    <rPh sb="37" eb="39">
      <t>セコウ</t>
    </rPh>
    <phoneticPr fontId="3"/>
  </si>
  <si>
    <t>富岡町男女共同参画推進条例　　（2004年7月1日施行）</t>
    <rPh sb="0" eb="3">
      <t>トミオカマチ</t>
    </rPh>
    <rPh sb="3" eb="9">
      <t>サンカク</t>
    </rPh>
    <rPh sb="9" eb="11">
      <t>スイシン</t>
    </rPh>
    <rPh sb="11" eb="13">
      <t>ジョウレイ</t>
    </rPh>
    <rPh sb="20" eb="21">
      <t>ネン</t>
    </rPh>
    <rPh sb="22" eb="23">
      <t>ガツ</t>
    </rPh>
    <rPh sb="24" eb="25">
      <t>ニチ</t>
    </rPh>
    <rPh sb="25" eb="27">
      <t>セコウ</t>
    </rPh>
    <phoneticPr fontId="3"/>
  </si>
  <si>
    <t>なし</t>
    <phoneticPr fontId="3"/>
  </si>
  <si>
    <t>青森県</t>
    <phoneticPr fontId="3"/>
  </si>
  <si>
    <t>岩手県</t>
    <phoneticPr fontId="3"/>
  </si>
  <si>
    <t>宮城県</t>
    <phoneticPr fontId="3"/>
  </si>
  <si>
    <t>福島県</t>
    <phoneticPr fontId="3"/>
  </si>
  <si>
    <t>なし</t>
    <phoneticPr fontId="3"/>
  </si>
  <si>
    <t>東村男女共同参画推進条例
　（2004年6月23日施行）</t>
    <rPh sb="0" eb="2">
      <t>ヒガシムラ</t>
    </rPh>
    <rPh sb="2" eb="8">
      <t>サンカク</t>
    </rPh>
    <rPh sb="8" eb="10">
      <t>スイシン</t>
    </rPh>
    <rPh sb="10" eb="12">
      <t>ジョウレイ</t>
    </rPh>
    <rPh sb="19" eb="20">
      <t>ネン</t>
    </rPh>
    <rPh sb="21" eb="22">
      <t>ガツ</t>
    </rPh>
    <rPh sb="24" eb="25">
      <t>ニチ</t>
    </rPh>
    <rPh sb="25" eb="27">
      <t>セコウ</t>
    </rPh>
    <phoneticPr fontId="3"/>
  </si>
  <si>
    <t>岩手県男女共同参画推進条例　　（2002年10月9日施行、一部2003年4月1日施行）</t>
    <rPh sb="0" eb="3">
      <t>イワテケン</t>
    </rPh>
    <rPh sb="3" eb="9">
      <t>サンカク</t>
    </rPh>
    <rPh sb="9" eb="11">
      <t>スイシン</t>
    </rPh>
    <rPh sb="11" eb="13">
      <t>ジョウレイ</t>
    </rPh>
    <rPh sb="20" eb="21">
      <t>ネン</t>
    </rPh>
    <rPh sb="23" eb="24">
      <t>ガツ</t>
    </rPh>
    <rPh sb="25" eb="26">
      <t>ニチ</t>
    </rPh>
    <rPh sb="26" eb="28">
      <t>セコウ</t>
    </rPh>
    <rPh sb="29" eb="31">
      <t>イチブ</t>
    </rPh>
    <rPh sb="35" eb="36">
      <t>ネン</t>
    </rPh>
    <rPh sb="37" eb="38">
      <t>ガツ</t>
    </rPh>
    <rPh sb="39" eb="40">
      <t>ニチ</t>
    </rPh>
    <rPh sb="40" eb="42">
      <t>セコウ</t>
    </rPh>
    <phoneticPr fontId="3"/>
  </si>
  <si>
    <t>福島県男女平等を実現し男女が個人として尊重される社会を形成するための男女共同参画の推進に関する条例　　（2002年4月1日施行、一部7月1日施行）</t>
    <rPh sb="0" eb="3">
      <t>フクシマケン</t>
    </rPh>
    <rPh sb="3" eb="5">
      <t>ダンジョ</t>
    </rPh>
    <rPh sb="5" eb="7">
      <t>ビョウドウ</t>
    </rPh>
    <rPh sb="8" eb="10">
      <t>ジツゲン</t>
    </rPh>
    <rPh sb="11" eb="13">
      <t>ダンジョ</t>
    </rPh>
    <rPh sb="14" eb="16">
      <t>コジン</t>
    </rPh>
    <rPh sb="19" eb="21">
      <t>ソンチョウ</t>
    </rPh>
    <rPh sb="24" eb="26">
      <t>シャカイ</t>
    </rPh>
    <rPh sb="27" eb="29">
      <t>ケイセイ</t>
    </rPh>
    <rPh sb="34" eb="40">
      <t>サンカク</t>
    </rPh>
    <rPh sb="41" eb="43">
      <t>スイシン</t>
    </rPh>
    <rPh sb="44" eb="45">
      <t>カン</t>
    </rPh>
    <rPh sb="47" eb="49">
      <t>ジョウレイ</t>
    </rPh>
    <rPh sb="56" eb="57">
      <t>ネン</t>
    </rPh>
    <rPh sb="58" eb="59">
      <t>ガツ</t>
    </rPh>
    <rPh sb="60" eb="61">
      <t>ニチ</t>
    </rPh>
    <rPh sb="61" eb="63">
      <t>セコウ</t>
    </rPh>
    <rPh sb="64" eb="66">
      <t>イチブ</t>
    </rPh>
    <rPh sb="67" eb="68">
      <t>ガツ</t>
    </rPh>
    <rPh sb="69" eb="70">
      <t>ニチ</t>
    </rPh>
    <rPh sb="70" eb="72">
      <t>セコウ</t>
    </rPh>
    <phoneticPr fontId="3"/>
  </si>
  <si>
    <t>福島市男女共同参画推進条例　　（2002年12月27日施行、一部2003年4月1日施行）</t>
    <rPh sb="0" eb="3">
      <t>フクシマシ</t>
    </rPh>
    <rPh sb="3" eb="9">
      <t>サンカク</t>
    </rPh>
    <rPh sb="9" eb="11">
      <t>スイシン</t>
    </rPh>
    <rPh sb="11" eb="13">
      <t>ジョウレイ</t>
    </rPh>
    <rPh sb="20" eb="21">
      <t>ネン</t>
    </rPh>
    <rPh sb="23" eb="24">
      <t>ガツ</t>
    </rPh>
    <rPh sb="26" eb="27">
      <t>ニチ</t>
    </rPh>
    <rPh sb="27" eb="29">
      <t>セコウ</t>
    </rPh>
    <rPh sb="30" eb="32">
      <t>イチブ</t>
    </rPh>
    <rPh sb="36" eb="37">
      <t>ネン</t>
    </rPh>
    <rPh sb="38" eb="39">
      <t>ガツ</t>
    </rPh>
    <rPh sb="40" eb="41">
      <t>ニチ</t>
    </rPh>
    <rPh sb="41" eb="43">
      <t>セコウ</t>
    </rPh>
    <phoneticPr fontId="3"/>
  </si>
  <si>
    <t>男女共同参画条例の一覧　（平成の大合併期までの廃止条例を含む）　　　【東北】</t>
    <rPh sb="0" eb="6">
      <t>サンカク</t>
    </rPh>
    <rPh sb="6" eb="8">
      <t>ジョウレイ</t>
    </rPh>
    <rPh sb="9" eb="11">
      <t>イチラン</t>
    </rPh>
    <rPh sb="13" eb="15">
      <t>ヘイセイ</t>
    </rPh>
    <rPh sb="16" eb="19">
      <t>ダイガッペイ</t>
    </rPh>
    <rPh sb="19" eb="20">
      <t>キ</t>
    </rPh>
    <rPh sb="23" eb="25">
      <t>ハイシ</t>
    </rPh>
    <rPh sb="25" eb="27">
      <t>ジョウレイ</t>
    </rPh>
    <rPh sb="28" eb="29">
      <t>フク</t>
    </rPh>
    <rPh sb="35" eb="37">
      <t>トウホク</t>
    </rPh>
    <phoneticPr fontId="3"/>
  </si>
  <si>
    <t>旧自治体の条例</t>
    <rPh sb="0" eb="1">
      <t>キュウ</t>
    </rPh>
    <rPh sb="1" eb="3">
      <t>ジチ</t>
    </rPh>
    <rPh sb="3" eb="4">
      <t>タイ</t>
    </rPh>
    <rPh sb="5" eb="7">
      <t>ジョウレイ</t>
    </rPh>
    <phoneticPr fontId="3"/>
  </si>
  <si>
    <t>*ライトブルー：旧自治体条例の内容が新条例にほぼ受け継がれたもの</t>
    <rPh sb="8" eb="9">
      <t>キュウ</t>
    </rPh>
    <rPh sb="9" eb="12">
      <t>ジチタイ</t>
    </rPh>
    <rPh sb="12" eb="14">
      <t>ジョウレイ</t>
    </rPh>
    <rPh sb="15" eb="17">
      <t>ナイヨウ</t>
    </rPh>
    <rPh sb="18" eb="21">
      <t>シンジョウレイ</t>
    </rPh>
    <rPh sb="24" eb="25">
      <t>ウ</t>
    </rPh>
    <rPh sb="26" eb="27">
      <t>ツ</t>
    </rPh>
    <phoneticPr fontId="3"/>
  </si>
  <si>
    <t>*ブルー：旧自治体条例が完全になくなったもの</t>
    <rPh sb="5" eb="6">
      <t>キュウ</t>
    </rPh>
    <rPh sb="6" eb="9">
      <t>ジチタイ</t>
    </rPh>
    <rPh sb="9" eb="11">
      <t>ジョウレイ</t>
    </rPh>
    <rPh sb="12" eb="14">
      <t>カンゼン</t>
    </rPh>
    <phoneticPr fontId="3"/>
  </si>
  <si>
    <t>秋田県</t>
    <phoneticPr fontId="3"/>
  </si>
  <si>
    <t>昭和町</t>
    <rPh sb="0" eb="2">
      <t>ショウワ</t>
    </rPh>
    <rPh sb="2" eb="3">
      <t>マチ</t>
    </rPh>
    <phoneticPr fontId="3"/>
  </si>
  <si>
    <t>飯田川町</t>
    <rPh sb="0" eb="2">
      <t>イイダ</t>
    </rPh>
    <rPh sb="2" eb="3">
      <t>カワ</t>
    </rPh>
    <rPh sb="3" eb="4">
      <t>マチ</t>
    </rPh>
    <phoneticPr fontId="3"/>
  </si>
  <si>
    <t>天王町</t>
    <rPh sb="0" eb="3">
      <t>テンノウチョウ</t>
    </rPh>
    <phoneticPr fontId="3"/>
  </si>
  <si>
    <t>なし</t>
    <phoneticPr fontId="3"/>
  </si>
  <si>
    <t>福島県</t>
    <phoneticPr fontId="3"/>
  </si>
  <si>
    <t>白沢村</t>
    <rPh sb="0" eb="1">
      <t>シラ</t>
    </rPh>
    <rPh sb="1" eb="2">
      <t>サワ</t>
    </rPh>
    <rPh sb="2" eb="3">
      <t>ムラ</t>
    </rPh>
    <phoneticPr fontId="3"/>
  </si>
  <si>
    <t>旧本宮町条例</t>
    <rPh sb="0" eb="1">
      <t>キュウ</t>
    </rPh>
    <rPh sb="1" eb="2">
      <t>モト</t>
    </rPh>
    <rPh sb="2" eb="3">
      <t>ミヤ</t>
    </rPh>
    <rPh sb="3" eb="4">
      <t>チョウ</t>
    </rPh>
    <rPh sb="4" eb="6">
      <t>ジョウレイ</t>
    </rPh>
    <phoneticPr fontId="3"/>
  </si>
  <si>
    <t>本宮町男女共同参画推進条例
　（2006年10月1日施行）</t>
    <rPh sb="0" eb="2">
      <t>ホンミヤ</t>
    </rPh>
    <rPh sb="2" eb="3">
      <t>マチ</t>
    </rPh>
    <rPh sb="3" eb="9">
      <t>サンカク</t>
    </rPh>
    <rPh sb="9" eb="11">
      <t>スイシン</t>
    </rPh>
    <rPh sb="11" eb="13">
      <t>ジョウレイ</t>
    </rPh>
    <rPh sb="20" eb="21">
      <t>ネン</t>
    </rPh>
    <rPh sb="23" eb="24">
      <t>ガツ</t>
    </rPh>
    <rPh sb="25" eb="26">
      <t>ニチ</t>
    </rPh>
    <rPh sb="26" eb="28">
      <t>セコウ</t>
    </rPh>
    <phoneticPr fontId="3"/>
  </si>
  <si>
    <t>旧水沢市条例、旧江刺市条例</t>
    <rPh sb="0" eb="1">
      <t>キュウ</t>
    </rPh>
    <rPh sb="1" eb="4">
      <t>ミズサワシ</t>
    </rPh>
    <rPh sb="4" eb="6">
      <t>ジョウレイ</t>
    </rPh>
    <rPh sb="7" eb="8">
      <t>キュウ</t>
    </rPh>
    <rPh sb="8" eb="11">
      <t>エサシシ</t>
    </rPh>
    <rPh sb="11" eb="13">
      <t>ジョウレイ</t>
    </rPh>
    <phoneticPr fontId="3"/>
  </si>
  <si>
    <t>*グリーン：旧自治体条例が編入合併によりなくなったもの</t>
    <rPh sb="6" eb="7">
      <t>キュウ</t>
    </rPh>
    <rPh sb="7" eb="9">
      <t>ジチ</t>
    </rPh>
    <rPh sb="9" eb="10">
      <t>タイ</t>
    </rPh>
    <rPh sb="10" eb="12">
      <t>ジョウレイ</t>
    </rPh>
    <rPh sb="13" eb="14">
      <t>ヘン</t>
    </rPh>
    <rPh sb="14" eb="15">
      <t>ニュウ</t>
    </rPh>
    <rPh sb="15" eb="17">
      <t>ガッペイ</t>
    </rPh>
    <phoneticPr fontId="3"/>
  </si>
  <si>
    <t>旧会津高田町条例</t>
    <rPh sb="0" eb="1">
      <t>キュウ</t>
    </rPh>
    <rPh sb="1" eb="3">
      <t>アイヅ</t>
    </rPh>
    <rPh sb="3" eb="6">
      <t>タカタマチ</t>
    </rPh>
    <rPh sb="6" eb="8">
      <t>ジョウレイ</t>
    </rPh>
    <phoneticPr fontId="3"/>
  </si>
  <si>
    <t>塩竈市しおがま男女共同参画推進条例　　（2007年9月28日施行）</t>
    <rPh sb="0" eb="3">
      <t>シオガマシ</t>
    </rPh>
    <rPh sb="7" eb="9">
      <t>ダンジョ</t>
    </rPh>
    <rPh sb="9" eb="11">
      <t>キョウドウ</t>
    </rPh>
    <rPh sb="11" eb="13">
      <t>サンカク</t>
    </rPh>
    <rPh sb="13" eb="15">
      <t>スイシン</t>
    </rPh>
    <rPh sb="15" eb="17">
      <t>ジョウレイ</t>
    </rPh>
    <rPh sb="24" eb="25">
      <t>ネン</t>
    </rPh>
    <rPh sb="26" eb="27">
      <t>ガツ</t>
    </rPh>
    <rPh sb="29" eb="30">
      <t>ニチ</t>
    </rPh>
    <rPh sb="30" eb="32">
      <t>セコウ</t>
    </rPh>
    <phoneticPr fontId="3"/>
  </si>
  <si>
    <t>大崎市男女共同参画推進条例
　　（2008年4月1日施行）</t>
    <rPh sb="0" eb="3">
      <t>オオサキシ</t>
    </rPh>
    <rPh sb="3" eb="9">
      <t>サン</t>
    </rPh>
    <rPh sb="9" eb="11">
      <t>スイシン</t>
    </rPh>
    <rPh sb="11" eb="13">
      <t>ジョウレイ</t>
    </rPh>
    <rPh sb="21" eb="22">
      <t>ネン</t>
    </rPh>
    <rPh sb="23" eb="24">
      <t>ガツ</t>
    </rPh>
    <rPh sb="25" eb="26">
      <t>ニチ</t>
    </rPh>
    <rPh sb="26" eb="28">
      <t>セコウ</t>
    </rPh>
    <phoneticPr fontId="3"/>
  </si>
  <si>
    <t>旧岩出山町条例</t>
    <rPh sb="0" eb="1">
      <t>キュウ</t>
    </rPh>
    <rPh sb="1" eb="5">
      <t>イワデヤママチ</t>
    </rPh>
    <rPh sb="5" eb="7">
      <t>ジョウレイ</t>
    </rPh>
    <phoneticPr fontId="3"/>
  </si>
  <si>
    <t>本庄市</t>
    <rPh sb="0" eb="3">
      <t>ホンジョウシ</t>
    </rPh>
    <phoneticPr fontId="3"/>
  </si>
  <si>
    <t>矢島町</t>
    <rPh sb="0" eb="2">
      <t>ヤシマ</t>
    </rPh>
    <rPh sb="2" eb="3">
      <t>マチ</t>
    </rPh>
    <phoneticPr fontId="3"/>
  </si>
  <si>
    <t>岩城町</t>
    <rPh sb="0" eb="2">
      <t>イワキ</t>
    </rPh>
    <rPh sb="2" eb="3">
      <t>マチ</t>
    </rPh>
    <phoneticPr fontId="3"/>
  </si>
  <si>
    <t>由利町</t>
    <rPh sb="0" eb="2">
      <t>ユリ</t>
    </rPh>
    <rPh sb="2" eb="3">
      <t>マチ</t>
    </rPh>
    <phoneticPr fontId="3"/>
  </si>
  <si>
    <t>西目町</t>
    <rPh sb="0" eb="2">
      <t>ニシメ</t>
    </rPh>
    <rPh sb="2" eb="3">
      <t>マチ</t>
    </rPh>
    <phoneticPr fontId="3"/>
  </si>
  <si>
    <t>鳥海町</t>
    <rPh sb="0" eb="2">
      <t>チョウカイ</t>
    </rPh>
    <rPh sb="2" eb="3">
      <t>マチ</t>
    </rPh>
    <phoneticPr fontId="3"/>
  </si>
  <si>
    <t>東由利町</t>
    <rPh sb="0" eb="3">
      <t>ヒガシユリ</t>
    </rPh>
    <rPh sb="3" eb="4">
      <t>マチ</t>
    </rPh>
    <phoneticPr fontId="3"/>
  </si>
  <si>
    <t>大内町</t>
    <rPh sb="0" eb="3">
      <t>オオウチマチ</t>
    </rPh>
    <phoneticPr fontId="3"/>
  </si>
  <si>
    <t>なし</t>
    <phoneticPr fontId="3"/>
  </si>
  <si>
    <t>秋田県</t>
    <phoneticPr fontId="3"/>
  </si>
  <si>
    <t>大曲市</t>
    <rPh sb="0" eb="3">
      <t>オオマガリシ</t>
    </rPh>
    <phoneticPr fontId="3"/>
  </si>
  <si>
    <t>神岡町</t>
    <rPh sb="0" eb="2">
      <t>カミオカ</t>
    </rPh>
    <rPh sb="2" eb="3">
      <t>マチ</t>
    </rPh>
    <phoneticPr fontId="3"/>
  </si>
  <si>
    <t>西仙北町</t>
    <rPh sb="0" eb="3">
      <t>ニシセンボク</t>
    </rPh>
    <rPh sb="3" eb="4">
      <t>マチ</t>
    </rPh>
    <phoneticPr fontId="3"/>
  </si>
  <si>
    <t>中仙町</t>
    <rPh sb="0" eb="2">
      <t>ナカセン</t>
    </rPh>
    <rPh sb="2" eb="3">
      <t>マチ</t>
    </rPh>
    <phoneticPr fontId="3"/>
  </si>
  <si>
    <t>協和町</t>
    <rPh sb="0" eb="2">
      <t>キョウワ</t>
    </rPh>
    <rPh sb="2" eb="3">
      <t>マチ</t>
    </rPh>
    <phoneticPr fontId="3"/>
  </si>
  <si>
    <t>南外村</t>
    <rPh sb="0" eb="2">
      <t>ナンガイ</t>
    </rPh>
    <rPh sb="2" eb="3">
      <t>ムラ</t>
    </rPh>
    <phoneticPr fontId="3"/>
  </si>
  <si>
    <t>仙北町</t>
    <rPh sb="0" eb="2">
      <t>センボク</t>
    </rPh>
    <rPh sb="2" eb="3">
      <t>マチ</t>
    </rPh>
    <phoneticPr fontId="3"/>
  </si>
  <si>
    <t>太田町</t>
    <rPh sb="0" eb="3">
      <t>オオタマチ</t>
    </rPh>
    <phoneticPr fontId="3"/>
  </si>
  <si>
    <t>由利本荘市男女共同参画推進条例
　　（2009年4月1日施行）</t>
    <rPh sb="0" eb="5">
      <t>ユリホンジョウシ</t>
    </rPh>
    <rPh sb="5" eb="11">
      <t>サンカク</t>
    </rPh>
    <rPh sb="11" eb="13">
      <t>スイシン</t>
    </rPh>
    <rPh sb="13" eb="15">
      <t>ジョウレイ</t>
    </rPh>
    <rPh sb="23" eb="24">
      <t>ネン</t>
    </rPh>
    <rPh sb="25" eb="26">
      <t>ガツ</t>
    </rPh>
    <rPh sb="27" eb="28">
      <t>ニチ</t>
    </rPh>
    <rPh sb="28" eb="30">
      <t>セコウ</t>
    </rPh>
    <phoneticPr fontId="3"/>
  </si>
  <si>
    <t>潟上市男女共同参画推進条例
　　（2006年3月28日施行）</t>
    <rPh sb="0" eb="1">
      <t>カタ</t>
    </rPh>
    <rPh sb="1" eb="2">
      <t>カミ</t>
    </rPh>
    <rPh sb="2" eb="3">
      <t>シ</t>
    </rPh>
    <rPh sb="3" eb="9">
      <t>サンカク</t>
    </rPh>
    <rPh sb="9" eb="11">
      <t>スイシン</t>
    </rPh>
    <rPh sb="11" eb="13">
      <t>ジョウレイ</t>
    </rPh>
    <rPh sb="21" eb="22">
      <t>ネン</t>
    </rPh>
    <rPh sb="23" eb="24">
      <t>ガツ</t>
    </rPh>
    <rPh sb="26" eb="27">
      <t>ニチ</t>
    </rPh>
    <rPh sb="27" eb="29">
      <t>セコウ</t>
    </rPh>
    <phoneticPr fontId="3"/>
  </si>
  <si>
    <t>大仙市男女共同参画推進条例
　　（2008年10月1日施行）</t>
    <rPh sb="0" eb="3">
      <t>ダイセンシ</t>
    </rPh>
    <rPh sb="3" eb="9">
      <t>サンカク</t>
    </rPh>
    <rPh sb="9" eb="11">
      <t>スイシン</t>
    </rPh>
    <rPh sb="11" eb="13">
      <t>ジョウレイ</t>
    </rPh>
    <rPh sb="21" eb="22">
      <t>ネン</t>
    </rPh>
    <rPh sb="24" eb="25">
      <t>ガツ</t>
    </rPh>
    <rPh sb="26" eb="27">
      <t>ニチ</t>
    </rPh>
    <rPh sb="27" eb="29">
      <t>セコウ</t>
    </rPh>
    <phoneticPr fontId="3"/>
  </si>
  <si>
    <t>八戸市男女共同参画基本条例
　　（2001年10月1日施行）</t>
    <rPh sb="0" eb="3">
      <t>ハチノヘシ</t>
    </rPh>
    <rPh sb="3" eb="9">
      <t>サンカク</t>
    </rPh>
    <rPh sb="9" eb="11">
      <t>キホン</t>
    </rPh>
    <rPh sb="11" eb="13">
      <t>ジョウレイ</t>
    </rPh>
    <rPh sb="21" eb="22">
      <t>ネン</t>
    </rPh>
    <rPh sb="24" eb="25">
      <t>ガツ</t>
    </rPh>
    <rPh sb="26" eb="27">
      <t>ニチ</t>
    </rPh>
    <rPh sb="27" eb="29">
      <t>セコウ</t>
    </rPh>
    <phoneticPr fontId="3"/>
  </si>
  <si>
    <t>大船渡市男女共同参画推進条例
　　（2002年4月1日施行）</t>
    <rPh sb="0" eb="4">
      <t>オオフナトシ</t>
    </rPh>
    <rPh sb="4" eb="10">
      <t>サンカク</t>
    </rPh>
    <rPh sb="10" eb="12">
      <t>スイシン</t>
    </rPh>
    <rPh sb="12" eb="14">
      <t>ジョウレイ</t>
    </rPh>
    <rPh sb="22" eb="23">
      <t>ネン</t>
    </rPh>
    <rPh sb="24" eb="25">
      <t>ガツ</t>
    </rPh>
    <rPh sb="26" eb="27">
      <t>ニチ</t>
    </rPh>
    <rPh sb="27" eb="29">
      <t>セコウ</t>
    </rPh>
    <phoneticPr fontId="3"/>
  </si>
  <si>
    <t>花巻市男女共同参画推進条例
　　（2006年1月1日施行）</t>
    <rPh sb="0" eb="3">
      <t>ハナマキシ</t>
    </rPh>
    <rPh sb="3" eb="9">
      <t>サンカク</t>
    </rPh>
    <rPh sb="9" eb="11">
      <t>スイシン</t>
    </rPh>
    <rPh sb="11" eb="13">
      <t>ジョウレイ</t>
    </rPh>
    <rPh sb="21" eb="22">
      <t>ネン</t>
    </rPh>
    <rPh sb="23" eb="24">
      <t>ガツ</t>
    </rPh>
    <rPh sb="25" eb="26">
      <t>ニチ</t>
    </rPh>
    <rPh sb="26" eb="28">
      <t>セコウ</t>
    </rPh>
    <phoneticPr fontId="3"/>
  </si>
  <si>
    <t>奥州市男女共同参画推進条例
　　（2007年3月14日施行）</t>
    <rPh sb="0" eb="2">
      <t>オウシュウ</t>
    </rPh>
    <rPh sb="2" eb="3">
      <t>シ</t>
    </rPh>
    <rPh sb="3" eb="9">
      <t>サンカク</t>
    </rPh>
    <rPh sb="9" eb="11">
      <t>スイシン</t>
    </rPh>
    <rPh sb="11" eb="13">
      <t>ジョウレイ</t>
    </rPh>
    <rPh sb="21" eb="22">
      <t>ネン</t>
    </rPh>
    <rPh sb="23" eb="24">
      <t>ガツ</t>
    </rPh>
    <rPh sb="26" eb="27">
      <t>ニチ</t>
    </rPh>
    <rPh sb="27" eb="29">
      <t>セコウ</t>
    </rPh>
    <phoneticPr fontId="3"/>
  </si>
  <si>
    <t>石巻市男女共同参画推進条例
　　（2005年4月1日施行）</t>
    <rPh sb="0" eb="3">
      <t>イシノマキシ</t>
    </rPh>
    <rPh sb="3" eb="9">
      <t>サンカク</t>
    </rPh>
    <rPh sb="9" eb="11">
      <t>スイシン</t>
    </rPh>
    <rPh sb="11" eb="13">
      <t>ジョウレイ</t>
    </rPh>
    <rPh sb="21" eb="22">
      <t>ネン</t>
    </rPh>
    <rPh sb="23" eb="24">
      <t>ガツ</t>
    </rPh>
    <rPh sb="25" eb="26">
      <t>ニチ</t>
    </rPh>
    <rPh sb="26" eb="28">
      <t>セコウ</t>
    </rPh>
    <phoneticPr fontId="3"/>
  </si>
  <si>
    <t>気仙沼市男女共同参画推進条例
　　（2006年3月31日施行）</t>
    <rPh sb="0" eb="4">
      <t>ケセンヌマシ</t>
    </rPh>
    <rPh sb="4" eb="10">
      <t>サンカク</t>
    </rPh>
    <rPh sb="10" eb="12">
      <t>スイシン</t>
    </rPh>
    <rPh sb="12" eb="14">
      <t>ジョウレイ</t>
    </rPh>
    <rPh sb="22" eb="23">
      <t>ネン</t>
    </rPh>
    <rPh sb="24" eb="25">
      <t>ガツ</t>
    </rPh>
    <rPh sb="27" eb="28">
      <t>ニチ</t>
    </rPh>
    <rPh sb="28" eb="30">
      <t>セコウ</t>
    </rPh>
    <phoneticPr fontId="3"/>
  </si>
  <si>
    <t>会津若松市男女共同参画推進条例
　　（2004年4月1日施行）</t>
    <rPh sb="0" eb="5">
      <t>アイヅワカマツシ</t>
    </rPh>
    <rPh sb="5" eb="11">
      <t>サンカク</t>
    </rPh>
    <rPh sb="11" eb="13">
      <t>スイシン</t>
    </rPh>
    <rPh sb="13" eb="15">
      <t>ジョウレイ</t>
    </rPh>
    <rPh sb="23" eb="24">
      <t>ネン</t>
    </rPh>
    <rPh sb="25" eb="26">
      <t>ガツ</t>
    </rPh>
    <rPh sb="27" eb="28">
      <t>ニチ</t>
    </rPh>
    <rPh sb="28" eb="30">
      <t>セコウ</t>
    </rPh>
    <phoneticPr fontId="3"/>
  </si>
  <si>
    <t>須賀川市男女共同参画推進条例
　　（2003年1月1日施行）</t>
    <rPh sb="0" eb="4">
      <t>スカガワシ</t>
    </rPh>
    <rPh sb="4" eb="10">
      <t>サンカク</t>
    </rPh>
    <rPh sb="10" eb="12">
      <t>スイシン</t>
    </rPh>
    <rPh sb="12" eb="14">
      <t>ジョウレイ</t>
    </rPh>
    <rPh sb="22" eb="23">
      <t>ネン</t>
    </rPh>
    <rPh sb="24" eb="25">
      <t>ガツ</t>
    </rPh>
    <rPh sb="26" eb="27">
      <t>ニチ</t>
    </rPh>
    <rPh sb="27" eb="29">
      <t>セコウ</t>
    </rPh>
    <phoneticPr fontId="3"/>
  </si>
  <si>
    <t>喜多方市男女共同参画推進条例
　　（2006年1月4日施行）</t>
    <rPh sb="0" eb="4">
      <t>キタカタシ</t>
    </rPh>
    <rPh sb="4" eb="10">
      <t>サンカク</t>
    </rPh>
    <rPh sb="10" eb="12">
      <t>スイシン</t>
    </rPh>
    <rPh sb="12" eb="14">
      <t>ジョウレイ</t>
    </rPh>
    <rPh sb="22" eb="23">
      <t>ネン</t>
    </rPh>
    <rPh sb="24" eb="25">
      <t>ガツ</t>
    </rPh>
    <rPh sb="26" eb="27">
      <t>ニチ</t>
    </rPh>
    <rPh sb="27" eb="29">
      <t>セコウ</t>
    </rPh>
    <phoneticPr fontId="3"/>
  </si>
  <si>
    <t>二本松市男女共同参画推進条例
　　（2005年12月1日施行）</t>
    <rPh sb="0" eb="4">
      <t>ニホンマツシ</t>
    </rPh>
    <rPh sb="4" eb="10">
      <t>サンカク</t>
    </rPh>
    <rPh sb="10" eb="12">
      <t>スイシン</t>
    </rPh>
    <rPh sb="12" eb="14">
      <t>ジョウレイ</t>
    </rPh>
    <rPh sb="22" eb="23">
      <t>ネン</t>
    </rPh>
    <rPh sb="25" eb="26">
      <t>ガツ</t>
    </rPh>
    <rPh sb="27" eb="28">
      <t>ニチ</t>
    </rPh>
    <rPh sb="28" eb="30">
      <t>セコウ</t>
    </rPh>
    <phoneticPr fontId="3"/>
  </si>
  <si>
    <t>本宮市男女共同参画推進条例
　　（2007年1月1日施行）</t>
    <rPh sb="0" eb="1">
      <t>ホン</t>
    </rPh>
    <rPh sb="1" eb="2">
      <t>ミヤ</t>
    </rPh>
    <rPh sb="2" eb="3">
      <t>シ</t>
    </rPh>
    <rPh sb="3" eb="9">
      <t>サンカク</t>
    </rPh>
    <rPh sb="9" eb="11">
      <t>スイシン</t>
    </rPh>
    <rPh sb="11" eb="13">
      <t>ジョウレイ</t>
    </rPh>
    <rPh sb="21" eb="22">
      <t>ネン</t>
    </rPh>
    <rPh sb="23" eb="24">
      <t>ガツ</t>
    </rPh>
    <rPh sb="25" eb="26">
      <t>ニチ</t>
    </rPh>
    <rPh sb="26" eb="28">
      <t>セコウ</t>
    </rPh>
    <phoneticPr fontId="3"/>
  </si>
  <si>
    <t>会津美里町男女共同参画推進まちづくり条例
　　（2005年10月1日施行）</t>
    <rPh sb="0" eb="2">
      <t>アイヅ</t>
    </rPh>
    <rPh sb="2" eb="5">
      <t>ミサトマチ</t>
    </rPh>
    <rPh sb="5" eb="11">
      <t>サンカク</t>
    </rPh>
    <rPh sb="11" eb="13">
      <t>スイシン</t>
    </rPh>
    <rPh sb="18" eb="20">
      <t>ジョウレイ</t>
    </rPh>
    <rPh sb="28" eb="29">
      <t>ネン</t>
    </rPh>
    <rPh sb="31" eb="32">
      <t>ガツ</t>
    </rPh>
    <rPh sb="33" eb="34">
      <t>ニチ</t>
    </rPh>
    <rPh sb="34" eb="36">
      <t>セコウ</t>
    </rPh>
    <phoneticPr fontId="3"/>
  </si>
  <si>
    <t>だれもが活き生きと暮らせる登米市男女共同参画推進条例
　（2011年4月1日施行）</t>
    <rPh sb="4" eb="5">
      <t>イ</t>
    </rPh>
    <rPh sb="6" eb="7">
      <t>イ</t>
    </rPh>
    <rPh sb="9" eb="10">
      <t>ク</t>
    </rPh>
    <rPh sb="13" eb="15">
      <t>トメ</t>
    </rPh>
    <rPh sb="15" eb="16">
      <t>シ</t>
    </rPh>
    <rPh sb="16" eb="22">
      <t>サンカク</t>
    </rPh>
    <rPh sb="22" eb="24">
      <t>スイシン</t>
    </rPh>
    <rPh sb="24" eb="26">
      <t>ジョウレイ</t>
    </rPh>
    <rPh sb="33" eb="34">
      <t>ネン</t>
    </rPh>
    <rPh sb="35" eb="36">
      <t>ガツ</t>
    </rPh>
    <rPh sb="37" eb="38">
      <t>ニチ</t>
    </rPh>
    <rPh sb="38" eb="40">
      <t>セコウ</t>
    </rPh>
    <phoneticPr fontId="3"/>
  </si>
  <si>
    <t>迫町</t>
    <rPh sb="0" eb="1">
      <t>サコ</t>
    </rPh>
    <rPh sb="1" eb="2">
      <t>マチ</t>
    </rPh>
    <phoneticPr fontId="3"/>
  </si>
  <si>
    <t>登米町</t>
    <rPh sb="0" eb="2">
      <t>トメ</t>
    </rPh>
    <rPh sb="2" eb="3">
      <t>マチ</t>
    </rPh>
    <phoneticPr fontId="3"/>
  </si>
  <si>
    <t>中田町</t>
    <rPh sb="0" eb="1">
      <t>ナカ</t>
    </rPh>
    <rPh sb="1" eb="3">
      <t>タマチ</t>
    </rPh>
    <phoneticPr fontId="3"/>
  </si>
  <si>
    <t>豊里町</t>
    <rPh sb="0" eb="2">
      <t>トヨサト</t>
    </rPh>
    <rPh sb="2" eb="3">
      <t>マチ</t>
    </rPh>
    <phoneticPr fontId="3"/>
  </si>
  <si>
    <t>米山町</t>
    <rPh sb="0" eb="2">
      <t>ヨネヤマ</t>
    </rPh>
    <rPh sb="2" eb="3">
      <t>マチ</t>
    </rPh>
    <phoneticPr fontId="3"/>
  </si>
  <si>
    <t>南方町</t>
    <rPh sb="0" eb="2">
      <t>ミナミカタ</t>
    </rPh>
    <rPh sb="2" eb="3">
      <t>マチ</t>
    </rPh>
    <phoneticPr fontId="3"/>
  </si>
  <si>
    <t>津山町</t>
    <rPh sb="0" eb="2">
      <t>ツヤマ</t>
    </rPh>
    <rPh sb="2" eb="3">
      <t>マチ</t>
    </rPh>
    <phoneticPr fontId="3"/>
  </si>
  <si>
    <t>いわき市男女共同参画推進条例　　（2011年4月1日施行）</t>
    <rPh sb="3" eb="4">
      <t>シ</t>
    </rPh>
    <rPh sb="4" eb="10">
      <t>サンカク</t>
    </rPh>
    <rPh sb="10" eb="12">
      <t>スイシン</t>
    </rPh>
    <rPh sb="12" eb="14">
      <t>ジョウレイ</t>
    </rPh>
    <rPh sb="21" eb="22">
      <t>ネン</t>
    </rPh>
    <rPh sb="23" eb="24">
      <t>ガツ</t>
    </rPh>
    <rPh sb="25" eb="26">
      <t>ニチ</t>
    </rPh>
    <rPh sb="26" eb="28">
      <t>セコウ</t>
    </rPh>
    <phoneticPr fontId="3"/>
  </si>
  <si>
    <t>宮城県</t>
    <phoneticPr fontId="3"/>
  </si>
  <si>
    <t>岩沼市男女共同参画推進条例　　（2012年3月7日施行）</t>
    <rPh sb="0" eb="3">
      <t>イワヌマシ</t>
    </rPh>
    <rPh sb="3" eb="13">
      <t>サン</t>
    </rPh>
    <rPh sb="20" eb="21">
      <t>ネン</t>
    </rPh>
    <rPh sb="22" eb="23">
      <t>ガツ</t>
    </rPh>
    <rPh sb="24" eb="25">
      <t>ニチ</t>
    </rPh>
    <rPh sb="25" eb="27">
      <t>セコウ</t>
    </rPh>
    <phoneticPr fontId="3"/>
  </si>
  <si>
    <t>柴田町男女共同参画推進条例　　（2012年4月1日施行）</t>
    <rPh sb="0" eb="2">
      <t>シバタ</t>
    </rPh>
    <rPh sb="2" eb="3">
      <t>マチ</t>
    </rPh>
    <rPh sb="3" eb="13">
      <t>サン</t>
    </rPh>
    <rPh sb="20" eb="21">
      <t>ネン</t>
    </rPh>
    <rPh sb="22" eb="23">
      <t>ガツ</t>
    </rPh>
    <rPh sb="24" eb="25">
      <t>ニチ</t>
    </rPh>
    <rPh sb="25" eb="27">
      <t>セコウ</t>
    </rPh>
    <phoneticPr fontId="3"/>
  </si>
  <si>
    <t>秋田県</t>
    <rPh sb="0" eb="3">
      <t>アキタケン</t>
    </rPh>
    <phoneticPr fontId="3"/>
  </si>
  <si>
    <t>湯沢市</t>
    <rPh sb="0" eb="3">
      <t>ユザワシ</t>
    </rPh>
    <phoneticPr fontId="3"/>
  </si>
  <si>
    <t>湯沢市男女共同参画推進条例
　　（2013年4月1日施行）</t>
    <rPh sb="0" eb="3">
      <t>ユザワシ</t>
    </rPh>
    <rPh sb="3" eb="5">
      <t>ダンジョ</t>
    </rPh>
    <rPh sb="5" eb="7">
      <t>キョウドウ</t>
    </rPh>
    <rPh sb="7" eb="9">
      <t>サンカク</t>
    </rPh>
    <rPh sb="9" eb="11">
      <t>スイシン</t>
    </rPh>
    <rPh sb="11" eb="13">
      <t>ジョウレイ</t>
    </rPh>
    <rPh sb="21" eb="22">
      <t>ネン</t>
    </rPh>
    <rPh sb="23" eb="24">
      <t>ガツ</t>
    </rPh>
    <rPh sb="25" eb="26">
      <t>ニチ</t>
    </rPh>
    <rPh sb="26" eb="28">
      <t>セコウ</t>
    </rPh>
    <phoneticPr fontId="3"/>
  </si>
  <si>
    <t>稲川町</t>
    <rPh sb="0" eb="1">
      <t>イネ</t>
    </rPh>
    <rPh sb="1" eb="2">
      <t>カワ</t>
    </rPh>
    <rPh sb="2" eb="3">
      <t>チョウ</t>
    </rPh>
    <phoneticPr fontId="3"/>
  </si>
  <si>
    <t>雄勝町</t>
    <rPh sb="0" eb="2">
      <t>オカツ</t>
    </rPh>
    <rPh sb="2" eb="3">
      <t>チョウ</t>
    </rPh>
    <phoneticPr fontId="3"/>
  </si>
  <si>
    <t>皆瀬村</t>
    <rPh sb="0" eb="1">
      <t>ミナ</t>
    </rPh>
    <rPh sb="1" eb="2">
      <t>セ</t>
    </rPh>
    <rPh sb="2" eb="3">
      <t>ムラ</t>
    </rPh>
    <phoneticPr fontId="3"/>
  </si>
  <si>
    <t>新規</t>
    <rPh sb="0" eb="2">
      <t>シンキ</t>
    </rPh>
    <phoneticPr fontId="3"/>
  </si>
  <si>
    <t>新設</t>
    <rPh sb="0" eb="2">
      <t>シンセツ</t>
    </rPh>
    <phoneticPr fontId="3"/>
  </si>
  <si>
    <t>山形県</t>
    <rPh sb="0" eb="3">
      <t>ヤマガタケン</t>
    </rPh>
    <phoneticPr fontId="3"/>
  </si>
  <si>
    <t>山形市男女共同参画推進条例　　（2013年4月1日施行）</t>
    <rPh sb="0" eb="3">
      <t>ヤマガタシ</t>
    </rPh>
    <rPh sb="3" eb="5">
      <t>ダンジョ</t>
    </rPh>
    <rPh sb="5" eb="7">
      <t>キョウドウ</t>
    </rPh>
    <rPh sb="7" eb="9">
      <t>サンカク</t>
    </rPh>
    <rPh sb="9" eb="11">
      <t>スイシン</t>
    </rPh>
    <rPh sb="11" eb="13">
      <t>ジョウレイ</t>
    </rPh>
    <rPh sb="20" eb="21">
      <t>ネン</t>
    </rPh>
    <rPh sb="22" eb="23">
      <t>ガツ</t>
    </rPh>
    <rPh sb="24" eb="25">
      <t>ニチ</t>
    </rPh>
    <rPh sb="25" eb="27">
      <t>セコウ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</si>
</sst>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Red]_ \-#,##0"/>
  </numFmts>
  <fonts count="8"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s>
  <borders count="62">
    <border>
      <left/>
      <right/>
      <top/>
      <bottom/>
      <diagonal/>
    </border>
    <border>
      <left style="medium">
        <color indexed="64"/>
      </left>
      <right style="double">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medium">
        <color indexed="64"/>
      </left>
      <right style="double">
        <color indexed="8"/>
      </right>
      <top style="thin">
        <color indexed="64"/>
      </top>
      <bottom style="thin">
        <color indexed="64"/>
      </bottom>
      <diagonal/>
    </border>
    <border>
      <left style="hair">
        <color indexed="8"/>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double">
        <color indexed="64"/>
      </right>
      <top style="thin">
        <color indexed="64"/>
      </top>
      <bottom style="thin">
        <color indexed="64"/>
      </bottom>
      <diagonal/>
    </border>
    <border>
      <left style="dotted">
        <color indexed="64"/>
      </left>
      <right style="medium">
        <color indexed="64"/>
      </right>
      <top style="medium">
        <color indexed="64"/>
      </top>
      <bottom style="medium">
        <color indexed="64"/>
      </bottom>
      <diagonal/>
    </border>
    <border>
      <left/>
      <right style="medium">
        <color indexed="64"/>
      </right>
      <top/>
      <bottom/>
      <diagonal/>
    </border>
    <border>
      <left style="dotted">
        <color indexed="64"/>
      </left>
      <right style="medium">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right style="dotted">
        <color indexed="64"/>
      </right>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uble">
        <color indexed="64"/>
      </right>
      <top style="thin">
        <color indexed="64"/>
      </top>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uble">
        <color indexed="8"/>
      </left>
      <right style="dotted">
        <color indexed="64"/>
      </right>
      <top style="thin">
        <color indexed="64"/>
      </top>
      <bottom/>
      <diagonal/>
    </border>
    <border>
      <left style="double">
        <color indexed="8"/>
      </left>
      <right style="dotted">
        <color indexed="64"/>
      </right>
      <top/>
      <bottom/>
      <diagonal/>
    </border>
    <border>
      <left style="double">
        <color indexed="8"/>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diagonal/>
    </border>
    <border>
      <left style="double">
        <color indexed="64"/>
      </left>
      <right style="dotted">
        <color indexed="64"/>
      </right>
      <top style="thin">
        <color indexed="64"/>
      </top>
      <bottom/>
      <diagonal/>
    </border>
    <border>
      <left style="double">
        <color indexed="64"/>
      </left>
      <right style="dotted">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double">
        <color indexed="64"/>
      </left>
      <right/>
      <top style="thin">
        <color indexed="64"/>
      </top>
      <bottom/>
      <diagonal/>
    </border>
    <border>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right style="dotted">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8"/>
      </right>
      <top style="thin">
        <color indexed="64"/>
      </top>
      <bottom style="medium">
        <color indexed="64"/>
      </bottom>
      <diagonal/>
    </border>
    <border>
      <left style="hair">
        <color indexed="8"/>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6">
    <xf numFmtId="0" fontId="0" fillId="0" borderId="0" xfId="0">
      <alignment vertical="center"/>
    </xf>
    <xf numFmtId="0" fontId="1"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0" fontId="6" fillId="0" borderId="2" xfId="0" applyFont="1" applyFill="1" applyBorder="1" applyAlignment="1">
      <alignment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0" xfId="0" applyFont="1" applyFill="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176" fontId="5" fillId="0" borderId="5" xfId="0" applyNumberFormat="1" applyFont="1" applyFill="1" applyBorder="1" applyAlignment="1">
      <alignment horizontal="center" vertical="center" wrapText="1"/>
    </xf>
    <xf numFmtId="176" fontId="7" fillId="0" borderId="6" xfId="0" applyNumberFormat="1" applyFont="1" applyFill="1" applyBorder="1" applyAlignment="1">
      <alignment vertical="center" wrapText="1" shrinkToFit="1"/>
    </xf>
    <xf numFmtId="0" fontId="1" fillId="0" borderId="0" xfId="0" applyFont="1" applyFill="1" applyBorder="1" applyAlignment="1">
      <alignment horizontal="left" vertical="center" wrapText="1"/>
    </xf>
    <xf numFmtId="0" fontId="1" fillId="0" borderId="0" xfId="0" applyFont="1" applyFill="1" applyAlignment="1">
      <alignment vertical="center" wrapText="1" shrinkToFit="1"/>
    </xf>
    <xf numFmtId="0" fontId="4" fillId="0" borderId="0" xfId="0" applyFont="1" applyFill="1" applyBorder="1" applyAlignment="1">
      <alignment vertical="center" wrapText="1"/>
    </xf>
    <xf numFmtId="0" fontId="7" fillId="0" borderId="7" xfId="0" applyFont="1" applyFill="1" applyBorder="1" applyAlignment="1">
      <alignment horizontal="left" vertical="center" wrapText="1" shrinkToFit="1"/>
    </xf>
    <xf numFmtId="0" fontId="7" fillId="0" borderId="8" xfId="0" applyFont="1" applyFill="1" applyBorder="1" applyAlignment="1">
      <alignment vertical="center" wrapText="1" shrinkToFit="1"/>
    </xf>
    <xf numFmtId="0" fontId="7" fillId="0" borderId="8" xfId="0" applyFont="1" applyFill="1" applyBorder="1" applyAlignment="1">
      <alignment vertical="center" wrapText="1"/>
    </xf>
    <xf numFmtId="0" fontId="7" fillId="0" borderId="7" xfId="0" applyFont="1" applyFill="1" applyBorder="1" applyAlignment="1">
      <alignment vertical="center" wrapText="1" shrinkToFit="1"/>
    </xf>
    <xf numFmtId="0" fontId="7" fillId="0" borderId="8" xfId="0" applyFont="1" applyFill="1" applyBorder="1" applyAlignment="1">
      <alignment vertical="center"/>
    </xf>
    <xf numFmtId="0" fontId="7" fillId="0" borderId="7" xfId="0" applyFont="1" applyFill="1" applyBorder="1" applyAlignment="1">
      <alignment vertical="center"/>
    </xf>
    <xf numFmtId="0" fontId="1" fillId="0" borderId="0" xfId="0" applyFont="1" applyFill="1" applyAlignment="1">
      <alignment vertical="center"/>
    </xf>
    <xf numFmtId="0" fontId="5" fillId="0" borderId="9" xfId="0" applyFont="1" applyFill="1" applyBorder="1" applyAlignment="1">
      <alignment horizontal="center" vertical="center"/>
    </xf>
    <xf numFmtId="0" fontId="7" fillId="0" borderId="8" xfId="0" applyFont="1" applyFill="1" applyBorder="1" applyAlignment="1">
      <alignment horizontal="left" vertical="center"/>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7" fillId="0" borderId="7" xfId="0" applyFont="1" applyFill="1" applyBorder="1" applyAlignment="1">
      <alignment vertical="center" wrapText="1"/>
    </xf>
    <xf numFmtId="0" fontId="7"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31" fontId="5" fillId="0" borderId="13" xfId="0" applyNumberFormat="1" applyFont="1" applyFill="1" applyBorder="1" applyAlignment="1">
      <alignment horizontal="left" vertical="center" wrapText="1"/>
    </xf>
    <xf numFmtId="0" fontId="1" fillId="0" borderId="14" xfId="0" applyFont="1" applyFill="1" applyBorder="1" applyAlignment="1">
      <alignment vertical="center"/>
    </xf>
    <xf numFmtId="0" fontId="7" fillId="0" borderId="3" xfId="0" applyFont="1" applyFill="1" applyBorder="1" applyAlignment="1">
      <alignment horizontal="center" vertical="center" wrapText="1"/>
    </xf>
    <xf numFmtId="176" fontId="2" fillId="0" borderId="6" xfId="1" applyNumberFormat="1" applyFill="1" applyBorder="1" applyAlignment="1" applyProtection="1">
      <alignment vertical="center" wrapText="1" shrinkToFit="1"/>
    </xf>
    <xf numFmtId="176" fontId="2" fillId="0" borderId="6" xfId="1" applyNumberFormat="1" applyFill="1" applyBorder="1" applyAlignment="1" applyProtection="1">
      <alignment horizontal="left" vertical="center" wrapText="1" shrinkToFit="1"/>
    </xf>
    <xf numFmtId="0" fontId="7" fillId="2" borderId="7" xfId="0" applyFont="1" applyFill="1" applyBorder="1" applyAlignment="1">
      <alignment vertical="center" wrapText="1" shrinkToFit="1"/>
    </xf>
    <xf numFmtId="176" fontId="5" fillId="2" borderId="5" xfId="0" applyNumberFormat="1" applyFont="1" applyFill="1" applyBorder="1" applyAlignment="1">
      <alignment horizontal="center" vertical="center" wrapText="1"/>
    </xf>
    <xf numFmtId="176" fontId="2" fillId="2" borderId="6" xfId="1" applyNumberFormat="1" applyFill="1" applyBorder="1" applyAlignment="1" applyProtection="1">
      <alignment horizontal="left" vertical="center" wrapText="1" shrinkToFit="1"/>
    </xf>
    <xf numFmtId="0" fontId="7" fillId="2" borderId="8" xfId="0" applyFont="1" applyFill="1" applyBorder="1" applyAlignment="1">
      <alignment horizontal="left" vertical="center"/>
    </xf>
    <xf numFmtId="0" fontId="7" fillId="2" borderId="7" xfId="0" applyFont="1" applyFill="1" applyBorder="1" applyAlignment="1">
      <alignment vertical="center" wrapText="1"/>
    </xf>
    <xf numFmtId="0" fontId="7" fillId="2" borderId="10" xfId="0" applyFont="1" applyFill="1" applyBorder="1" applyAlignment="1">
      <alignment horizontal="left" vertical="center" wrapText="1"/>
    </xf>
    <xf numFmtId="0" fontId="7" fillId="2" borderId="8" xfId="0" applyFont="1" applyFill="1" applyBorder="1" applyAlignment="1">
      <alignment vertical="center"/>
    </xf>
    <xf numFmtId="0" fontId="7" fillId="2" borderId="7" xfId="0" applyFont="1" applyFill="1" applyBorder="1" applyAlignment="1">
      <alignment vertical="center"/>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3" borderId="8" xfId="0" applyFont="1" applyFill="1" applyBorder="1" applyAlignment="1">
      <alignment vertical="center" wrapText="1" shrinkToFit="1"/>
    </xf>
    <xf numFmtId="0" fontId="7" fillId="4" borderId="8" xfId="0" applyFont="1" applyFill="1" applyBorder="1" applyAlignment="1">
      <alignment vertical="center" wrapText="1" shrinkToFit="1"/>
    </xf>
    <xf numFmtId="0" fontId="7" fillId="2" borderId="8" xfId="0" applyFont="1" applyFill="1" applyBorder="1" applyAlignment="1">
      <alignment horizontal="left" vertical="center" wrapText="1"/>
    </xf>
    <xf numFmtId="0" fontId="5" fillId="4" borderId="0" xfId="0" applyFont="1" applyFill="1" applyAlignment="1">
      <alignment vertical="center" wrapText="1" shrinkToFit="1"/>
    </xf>
    <xf numFmtId="0" fontId="5" fillId="3" borderId="0" xfId="0" applyFont="1" applyFill="1" applyAlignment="1">
      <alignment vertical="center" wrapText="1" shrinkToFit="1"/>
    </xf>
    <xf numFmtId="0" fontId="7" fillId="0" borderId="16" xfId="0" applyFont="1" applyFill="1" applyBorder="1" applyAlignment="1">
      <alignment vertical="center" wrapText="1" shrinkToFit="1"/>
    </xf>
    <xf numFmtId="176" fontId="7" fillId="0" borderId="17" xfId="0" applyNumberFormat="1" applyFont="1" applyFill="1" applyBorder="1" applyAlignment="1">
      <alignment vertical="center" wrapText="1" shrinkToFit="1"/>
    </xf>
    <xf numFmtId="176" fontId="2" fillId="0" borderId="17" xfId="1" applyNumberFormat="1" applyFill="1" applyBorder="1" applyAlignment="1" applyProtection="1">
      <alignment vertical="center" wrapText="1" shrinkToFit="1"/>
    </xf>
    <xf numFmtId="0" fontId="7" fillId="5" borderId="8" xfId="0" applyFont="1" applyFill="1" applyBorder="1" applyAlignment="1">
      <alignment vertical="center" wrapText="1" shrinkToFit="1"/>
    </xf>
    <xf numFmtId="0" fontId="1" fillId="5" borderId="0" xfId="0" applyFont="1" applyFill="1" applyAlignment="1">
      <alignment vertical="center" wrapText="1" shrinkToFit="1"/>
    </xf>
    <xf numFmtId="0" fontId="7" fillId="3" borderId="18" xfId="0" applyFont="1" applyFill="1" applyBorder="1" applyAlignment="1">
      <alignment vertical="center" wrapText="1" shrinkToFit="1"/>
    </xf>
    <xf numFmtId="0" fontId="7" fillId="0" borderId="18" xfId="0" applyFont="1" applyFill="1" applyBorder="1" applyAlignment="1">
      <alignment vertical="center" wrapText="1" shrinkToFit="1"/>
    </xf>
    <xf numFmtId="0" fontId="7" fillId="0" borderId="20" xfId="0" applyFont="1" applyFill="1" applyBorder="1" applyAlignment="1">
      <alignment horizontal="center" vertical="center" wrapText="1"/>
    </xf>
    <xf numFmtId="0" fontId="2" fillId="0" borderId="21" xfId="1" applyFill="1" applyBorder="1" applyAlignment="1" applyProtection="1">
      <alignment horizontal="left" vertical="center" wrapText="1"/>
    </xf>
    <xf numFmtId="176" fontId="7" fillId="0" borderId="7" xfId="0" applyNumberFormat="1" applyFont="1" applyFill="1" applyBorder="1" applyAlignment="1">
      <alignment vertical="center" wrapText="1" shrinkToFit="1"/>
    </xf>
    <xf numFmtId="0" fontId="7" fillId="0" borderId="22" xfId="0" applyFont="1" applyFill="1" applyBorder="1" applyAlignment="1">
      <alignment horizontal="center" vertical="center" wrapText="1"/>
    </xf>
    <xf numFmtId="31" fontId="5" fillId="0" borderId="23" xfId="0" applyNumberFormat="1" applyFont="1" applyFill="1" applyBorder="1" applyAlignment="1">
      <alignment horizontal="left" vertical="center" wrapText="1"/>
    </xf>
    <xf numFmtId="0" fontId="1" fillId="0" borderId="14" xfId="0" applyFont="1" applyFill="1" applyBorder="1" applyAlignment="1">
      <alignment horizontal="center" vertical="center"/>
    </xf>
    <xf numFmtId="0" fontId="7" fillId="0" borderId="24" xfId="0" applyFont="1" applyFill="1" applyBorder="1" applyAlignment="1">
      <alignment vertical="center" wrapText="1" shrinkToFit="1"/>
    </xf>
    <xf numFmtId="176" fontId="2" fillId="0" borderId="25" xfId="1" applyNumberFormat="1" applyFill="1" applyBorder="1" applyAlignment="1" applyProtection="1">
      <alignment horizontal="left" vertical="center" wrapText="1" shrinkToFit="1"/>
    </xf>
    <xf numFmtId="0" fontId="7" fillId="0" borderId="26" xfId="0" applyFont="1" applyFill="1" applyBorder="1" applyAlignment="1">
      <alignment vertical="center"/>
    </xf>
    <xf numFmtId="0" fontId="7" fillId="0" borderId="27" xfId="0" applyFont="1" applyFill="1" applyBorder="1" applyAlignment="1">
      <alignment horizontal="left" vertical="center" wrapText="1"/>
    </xf>
    <xf numFmtId="0" fontId="7" fillId="0" borderId="16" xfId="0" applyFont="1" applyFill="1" applyBorder="1" applyAlignment="1">
      <alignment vertical="center"/>
    </xf>
    <xf numFmtId="0" fontId="7" fillId="0" borderId="16"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wrapText="1"/>
    </xf>
    <xf numFmtId="31" fontId="5" fillId="0" borderId="12" xfId="0" applyNumberFormat="1" applyFont="1" applyFill="1" applyBorder="1" applyAlignment="1">
      <alignment horizontal="left" vertical="center" wrapText="1"/>
    </xf>
    <xf numFmtId="0" fontId="2" fillId="0" borderId="30" xfId="1" applyFill="1" applyBorder="1" applyAlignment="1" applyProtection="1">
      <alignment horizontal="left" vertical="center" wrapText="1"/>
    </xf>
    <xf numFmtId="176" fontId="2" fillId="2" borderId="53" xfId="1" applyNumberFormat="1" applyFill="1" applyBorder="1" applyAlignment="1" applyProtection="1">
      <alignment horizontal="left" vertical="center" wrapText="1" shrinkToFit="1"/>
    </xf>
    <xf numFmtId="176" fontId="5" fillId="2" borderId="54" xfId="0" applyNumberFormat="1" applyFont="1" applyFill="1" applyBorder="1" applyAlignment="1">
      <alignment horizontal="center" vertical="center" wrapText="1"/>
    </xf>
    <xf numFmtId="176" fontId="5" fillId="0" borderId="54" xfId="0" applyNumberFormat="1" applyFont="1" applyFill="1" applyBorder="1" applyAlignment="1">
      <alignment horizontal="center" vertical="center" wrapText="1"/>
    </xf>
    <xf numFmtId="176" fontId="2" fillId="0" borderId="31" xfId="1" applyNumberFormat="1" applyFill="1" applyBorder="1" applyAlignment="1" applyProtection="1">
      <alignment horizontal="left" vertical="center" wrapText="1" shrinkToFit="1"/>
    </xf>
    <xf numFmtId="176" fontId="2" fillId="0" borderId="32" xfId="1" applyNumberFormat="1" applyFill="1" applyBorder="1" applyAlignment="1" applyProtection="1">
      <alignment horizontal="left" vertical="center" wrapText="1" shrinkToFit="1"/>
    </xf>
    <xf numFmtId="176" fontId="2" fillId="0" borderId="33" xfId="1" applyNumberFormat="1" applyFill="1" applyBorder="1" applyAlignment="1" applyProtection="1">
      <alignment horizontal="left" vertical="center" wrapText="1" shrinkToFi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7" fillId="0" borderId="34" xfId="0" applyFont="1" applyFill="1" applyBorder="1" applyAlignment="1">
      <alignment horizontal="left" vertical="center"/>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2" fillId="0" borderId="25" xfId="1" applyFill="1" applyBorder="1" applyAlignment="1" applyProtection="1">
      <alignment horizontal="left" vertical="center" wrapText="1"/>
    </xf>
    <xf numFmtId="0" fontId="7" fillId="0" borderId="21" xfId="0" applyFont="1" applyFill="1" applyBorder="1" applyAlignment="1">
      <alignment horizontal="left" vertical="center" wrapText="1"/>
    </xf>
    <xf numFmtId="0" fontId="7" fillId="0" borderId="30" xfId="0" applyFont="1" applyFill="1" applyBorder="1" applyAlignment="1">
      <alignment horizontal="left" vertical="center" wrapText="1"/>
    </xf>
    <xf numFmtId="31" fontId="5" fillId="0" borderId="44" xfId="0" applyNumberFormat="1" applyFont="1" applyFill="1" applyBorder="1" applyAlignment="1">
      <alignment horizontal="left" vertical="center" wrapText="1"/>
    </xf>
    <xf numFmtId="31" fontId="5" fillId="0" borderId="45" xfId="0" applyNumberFormat="1" applyFont="1" applyFill="1" applyBorder="1" applyAlignment="1">
      <alignment horizontal="left" vertical="center" wrapText="1"/>
    </xf>
    <xf numFmtId="31" fontId="5" fillId="0" borderId="13" xfId="0" applyNumberFormat="1" applyFont="1" applyFill="1" applyBorder="1" applyAlignment="1">
      <alignment horizontal="left" vertical="center" wrapText="1"/>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5" fillId="0" borderId="45" xfId="0" applyFont="1" applyFill="1" applyBorder="1" applyAlignment="1">
      <alignment horizontal="left" vertical="center" wrapText="1"/>
    </xf>
    <xf numFmtId="0" fontId="5" fillId="0" borderId="13" xfId="0" applyFont="1" applyFill="1" applyBorder="1" applyAlignment="1">
      <alignment horizontal="left" vertical="center" wrapText="1"/>
    </xf>
    <xf numFmtId="31" fontId="5" fillId="0" borderId="49" xfId="0" applyNumberFormat="1" applyFont="1" applyFill="1" applyBorder="1" applyAlignment="1">
      <alignment horizontal="left" vertical="center" wrapText="1"/>
    </xf>
    <xf numFmtId="31" fontId="5" fillId="0" borderId="50" xfId="0" applyNumberFormat="1" applyFont="1" applyFill="1" applyBorder="1" applyAlignment="1">
      <alignment horizontal="left" vertical="center" wrapText="1"/>
    </xf>
    <xf numFmtId="31" fontId="5" fillId="0" borderId="46" xfId="0" applyNumberFormat="1" applyFont="1" applyFill="1" applyBorder="1" applyAlignment="1">
      <alignment horizontal="left" vertical="center" wrapText="1"/>
    </xf>
    <xf numFmtId="0" fontId="7" fillId="0" borderId="4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31" fontId="5" fillId="0" borderId="44" xfId="0" applyNumberFormat="1"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3" xfId="0" applyFont="1" applyFill="1" applyBorder="1" applyAlignment="1">
      <alignment horizontal="center" vertical="center" wrapText="1"/>
    </xf>
    <xf numFmtId="31" fontId="5" fillId="0" borderId="48"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37" xfId="0" applyFont="1" applyFill="1" applyBorder="1" applyAlignment="1">
      <alignment horizontal="left" vertical="center"/>
    </xf>
    <xf numFmtId="0" fontId="7" fillId="0" borderId="28" xfId="0" applyFont="1" applyFill="1" applyBorder="1" applyAlignment="1">
      <alignment horizontal="left" vertical="center"/>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xf>
    <xf numFmtId="0" fontId="7" fillId="0" borderId="34" xfId="0" applyFont="1" applyFill="1" applyBorder="1" applyAlignment="1">
      <alignment vertical="center" wrapText="1"/>
    </xf>
    <xf numFmtId="0" fontId="7" fillId="0" borderId="35" xfId="0" applyFont="1" applyFill="1" applyBorder="1" applyAlignment="1">
      <alignment vertical="center"/>
    </xf>
    <xf numFmtId="0" fontId="7" fillId="0" borderId="36" xfId="0" applyFont="1" applyFill="1" applyBorder="1" applyAlignment="1">
      <alignment vertical="center"/>
    </xf>
    <xf numFmtId="176" fontId="2" fillId="0" borderId="38" xfId="1" applyNumberFormat="1" applyFill="1" applyBorder="1" applyAlignment="1" applyProtection="1">
      <alignment horizontal="left" vertical="center" wrapText="1" shrinkToFit="1"/>
    </xf>
    <xf numFmtId="176" fontId="2" fillId="0" borderId="39" xfId="1" applyNumberFormat="1" applyFill="1" applyBorder="1" applyAlignment="1" applyProtection="1">
      <alignment horizontal="left" vertical="center" wrapText="1" shrinkToFit="1"/>
    </xf>
    <xf numFmtId="176" fontId="2" fillId="0" borderId="40" xfId="1" applyNumberFormat="1" applyFill="1" applyBorder="1" applyAlignment="1" applyProtection="1">
      <alignment horizontal="left" vertical="center" wrapText="1" shrinkToFit="1"/>
    </xf>
    <xf numFmtId="0" fontId="2" fillId="0" borderId="31" xfId="1" applyFill="1" applyBorder="1" applyAlignment="1" applyProtection="1">
      <alignment horizontal="left" vertical="center" wrapText="1"/>
    </xf>
    <xf numFmtId="0" fontId="2" fillId="0" borderId="33" xfId="1" applyFill="1" applyBorder="1" applyAlignment="1" applyProtection="1">
      <alignment horizontal="left" vertical="center" wrapText="1"/>
    </xf>
    <xf numFmtId="176" fontId="5" fillId="0" borderId="55" xfId="0" applyNumberFormat="1" applyFont="1" applyFill="1" applyBorder="1" applyAlignment="1">
      <alignment horizontal="center" vertical="center" wrapText="1"/>
    </xf>
    <xf numFmtId="176" fontId="2" fillId="0" borderId="56" xfId="1" applyNumberFormat="1" applyFill="1" applyBorder="1" applyAlignment="1" applyProtection="1">
      <alignment horizontal="left" vertical="center" wrapText="1" shrinkToFit="1"/>
    </xf>
    <xf numFmtId="0" fontId="7" fillId="0" borderId="57" xfId="0" applyFont="1" applyFill="1" applyBorder="1" applyAlignment="1">
      <alignment vertical="center"/>
    </xf>
    <xf numFmtId="0" fontId="7" fillId="0" borderId="58" xfId="0" applyFont="1" applyFill="1" applyBorder="1" applyAlignment="1">
      <alignment vertical="center" wrapText="1" shrinkToFit="1"/>
    </xf>
    <xf numFmtId="0" fontId="7" fillId="0" borderId="58" xfId="0" applyFont="1" applyFill="1" applyBorder="1" applyAlignment="1">
      <alignmen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5" fillId="0" borderId="6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abSelected="1" view="pageBreakPreview" topLeftCell="A109" zoomScale="90" zoomScaleNormal="100" zoomScaleSheetLayoutView="90" workbookViewId="0">
      <selection activeCell="F133" sqref="F133"/>
    </sheetView>
  </sheetViews>
  <sheetFormatPr defaultRowHeight="13.5" x14ac:dyDescent="0.15"/>
  <cols>
    <col min="1" max="1" width="2.5" style="1" customWidth="1"/>
    <col min="2" max="2" width="8.125" style="11" customWidth="1"/>
    <col min="3" max="3" width="11.5" style="16" customWidth="1"/>
    <col min="4" max="4" width="42.875" style="25" customWidth="1"/>
    <col min="5" max="5" width="11.375" style="17" customWidth="1"/>
    <col min="6" max="6" width="33.625" style="17" customWidth="1"/>
    <col min="7" max="7" width="10.5" style="28" customWidth="1"/>
    <col min="8" max="8" width="6.5" style="3" customWidth="1"/>
    <col min="9" max="9" width="13.625" style="29" customWidth="1"/>
    <col min="10" max="16384" width="9" style="4"/>
  </cols>
  <sheetData>
    <row r="1" spans="1:9" ht="14.25" customHeight="1" x14ac:dyDescent="0.15">
      <c r="B1" s="121" t="s">
        <v>134</v>
      </c>
      <c r="C1" s="121"/>
      <c r="D1" s="121"/>
      <c r="E1" s="121"/>
      <c r="F1" s="121"/>
      <c r="I1" s="1"/>
    </row>
    <row r="2" spans="1:9" ht="15" customHeight="1" thickBot="1" x14ac:dyDescent="0.2">
      <c r="B2" s="5"/>
      <c r="E2" s="2"/>
      <c r="F2" s="18"/>
      <c r="H2" s="67"/>
      <c r="I2" s="36"/>
    </row>
    <row r="3" spans="1:9" s="11" customFormat="1" ht="24.75" customHeight="1" thickBot="1" x14ac:dyDescent="0.2">
      <c r="A3" s="6"/>
      <c r="B3" s="7" t="s">
        <v>13</v>
      </c>
      <c r="C3" s="32" t="s">
        <v>110</v>
      </c>
      <c r="D3" s="26" t="s">
        <v>111</v>
      </c>
      <c r="E3" s="8" t="s">
        <v>112</v>
      </c>
      <c r="F3" s="9" t="s">
        <v>135</v>
      </c>
      <c r="G3" s="37" t="s">
        <v>14</v>
      </c>
      <c r="H3" s="10" t="s">
        <v>15</v>
      </c>
      <c r="I3" s="33" t="s">
        <v>16</v>
      </c>
    </row>
    <row r="4" spans="1:9" s="13" customFormat="1" x14ac:dyDescent="0.15">
      <c r="A4" s="12"/>
      <c r="B4" s="41" t="s">
        <v>23</v>
      </c>
      <c r="C4" s="42" t="str">
        <f>HYPERLINK("rule-file/tohoku/pref_aomori.txt","青森県")</f>
        <v>青森県</v>
      </c>
      <c r="D4" s="43" t="s">
        <v>113</v>
      </c>
      <c r="E4" s="40"/>
      <c r="F4" s="44"/>
      <c r="G4" s="45"/>
      <c r="H4" s="62"/>
      <c r="I4" s="34"/>
    </row>
    <row r="5" spans="1:9" s="13" customFormat="1" ht="25.5" x14ac:dyDescent="0.15">
      <c r="A5" s="12"/>
      <c r="B5" s="14" t="s">
        <v>23</v>
      </c>
      <c r="C5" s="99" t="str">
        <f>HYPERLINK("rule-file/tohoku/hachinohe.txt","八戸市")</f>
        <v>八戸市</v>
      </c>
      <c r="D5" s="84" t="s">
        <v>174</v>
      </c>
      <c r="E5" s="15" t="s">
        <v>24</v>
      </c>
      <c r="F5" s="20" t="s">
        <v>25</v>
      </c>
      <c r="G5" s="87" t="s">
        <v>0</v>
      </c>
      <c r="H5" s="90" t="s">
        <v>17</v>
      </c>
      <c r="I5" s="102">
        <v>38442</v>
      </c>
    </row>
    <row r="6" spans="1:9" s="13" customFormat="1" ht="12.75" x14ac:dyDescent="0.15">
      <c r="A6" s="12"/>
      <c r="B6" s="14" t="s">
        <v>125</v>
      </c>
      <c r="C6" s="101"/>
      <c r="D6" s="94"/>
      <c r="E6" s="15" t="s">
        <v>26</v>
      </c>
      <c r="F6" s="20" t="s">
        <v>124</v>
      </c>
      <c r="G6" s="89"/>
      <c r="H6" s="92"/>
      <c r="I6" s="104"/>
    </row>
    <row r="7" spans="1:9" s="13" customFormat="1" ht="12.75" customHeight="1" x14ac:dyDescent="0.15">
      <c r="A7" s="12"/>
      <c r="B7" s="41" t="s">
        <v>27</v>
      </c>
      <c r="C7" s="42" t="str">
        <f>HYPERLINK("rule-file/tohoku/pref_iwate.txt","岩手県")</f>
        <v>岩手県</v>
      </c>
      <c r="D7" s="46" t="s">
        <v>131</v>
      </c>
      <c r="E7" s="47"/>
      <c r="F7" s="48"/>
      <c r="G7" s="49"/>
      <c r="H7" s="62"/>
      <c r="I7" s="34"/>
    </row>
    <row r="8" spans="1:9" s="13" customFormat="1" ht="12.75" customHeight="1" x14ac:dyDescent="0.15">
      <c r="A8" s="12"/>
      <c r="B8" s="14" t="s">
        <v>27</v>
      </c>
      <c r="C8" s="99" t="str">
        <f>HYPERLINK("rule-file/tohoku/oofunato.txt","大船渡市")</f>
        <v>大船渡市</v>
      </c>
      <c r="D8" s="84" t="s">
        <v>175</v>
      </c>
      <c r="E8" s="15" t="s">
        <v>28</v>
      </c>
      <c r="F8" s="21" t="s">
        <v>29</v>
      </c>
      <c r="G8" s="87" t="s">
        <v>30</v>
      </c>
      <c r="H8" s="90" t="s">
        <v>17</v>
      </c>
      <c r="I8" s="102">
        <v>37210</v>
      </c>
    </row>
    <row r="9" spans="1:9" s="13" customFormat="1" ht="12.75" customHeight="1" x14ac:dyDescent="0.15">
      <c r="A9" s="12"/>
      <c r="B9" s="14" t="s">
        <v>126</v>
      </c>
      <c r="C9" s="101"/>
      <c r="D9" s="94"/>
      <c r="E9" s="15" t="s">
        <v>31</v>
      </c>
      <c r="F9" s="21" t="s">
        <v>22</v>
      </c>
      <c r="G9" s="89"/>
      <c r="H9" s="92"/>
      <c r="I9" s="108"/>
    </row>
    <row r="10" spans="1:9" s="13" customFormat="1" ht="25.5" x14ac:dyDescent="0.15">
      <c r="A10" s="12"/>
      <c r="B10" s="14" t="s">
        <v>27</v>
      </c>
      <c r="C10" s="99" t="str">
        <f>HYPERLINK("rule-file/tohoku/hanamaki.txt","花巻市")</f>
        <v>花巻市</v>
      </c>
      <c r="D10" s="84" t="s">
        <v>176</v>
      </c>
      <c r="E10" s="38" t="str">
        <f>HYPERLINK("rule-file/tohoku/hanamaki_old.txt","花巻市")</f>
        <v>花巻市</v>
      </c>
      <c r="F10" s="50" t="s">
        <v>39</v>
      </c>
      <c r="G10" s="87" t="s">
        <v>1</v>
      </c>
      <c r="H10" s="90" t="s">
        <v>21</v>
      </c>
      <c r="I10" s="102">
        <v>38718</v>
      </c>
    </row>
    <row r="11" spans="1:9" s="13" customFormat="1" ht="12.75" customHeight="1" x14ac:dyDescent="0.15">
      <c r="A11" s="12"/>
      <c r="B11" s="14" t="s">
        <v>126</v>
      </c>
      <c r="C11" s="100"/>
      <c r="D11" s="93"/>
      <c r="E11" s="15" t="s">
        <v>40</v>
      </c>
      <c r="F11" s="20" t="s">
        <v>18</v>
      </c>
      <c r="G11" s="88"/>
      <c r="H11" s="91"/>
      <c r="I11" s="103"/>
    </row>
    <row r="12" spans="1:9" s="13" customFormat="1" ht="12.75" customHeight="1" x14ac:dyDescent="0.15">
      <c r="A12" s="12"/>
      <c r="B12" s="14" t="s">
        <v>33</v>
      </c>
      <c r="C12" s="100"/>
      <c r="D12" s="93"/>
      <c r="E12" s="15" t="s">
        <v>41</v>
      </c>
      <c r="F12" s="20" t="s">
        <v>42</v>
      </c>
      <c r="G12" s="88"/>
      <c r="H12" s="91"/>
      <c r="I12" s="103"/>
    </row>
    <row r="13" spans="1:9" s="13" customFormat="1" ht="12.75" customHeight="1" x14ac:dyDescent="0.15">
      <c r="A13" s="12"/>
      <c r="B13" s="14" t="s">
        <v>43</v>
      </c>
      <c r="C13" s="101"/>
      <c r="D13" s="94"/>
      <c r="E13" s="15" t="s">
        <v>44</v>
      </c>
      <c r="F13" s="20" t="s">
        <v>42</v>
      </c>
      <c r="G13" s="89"/>
      <c r="H13" s="92"/>
      <c r="I13" s="104"/>
    </row>
    <row r="14" spans="1:9" s="13" customFormat="1" ht="25.5" x14ac:dyDescent="0.15">
      <c r="A14" s="12"/>
      <c r="B14" s="14" t="s">
        <v>27</v>
      </c>
      <c r="C14" s="99" t="str">
        <f>HYPERLINK("rule-file/tohoku/oushu.txt","奥州市")</f>
        <v>奥州市</v>
      </c>
      <c r="D14" s="84" t="s">
        <v>177</v>
      </c>
      <c r="E14" s="38" t="str">
        <f>HYPERLINK("rule-file/tohoku/mizusawa.txt","水沢市")</f>
        <v>水沢市</v>
      </c>
      <c r="F14" s="50" t="s">
        <v>32</v>
      </c>
      <c r="G14" s="87" t="s">
        <v>147</v>
      </c>
      <c r="H14" s="90" t="s">
        <v>21</v>
      </c>
      <c r="I14" s="102">
        <v>38768</v>
      </c>
    </row>
    <row r="15" spans="1:9" s="13" customFormat="1" ht="25.5" x14ac:dyDescent="0.15">
      <c r="A15" s="12"/>
      <c r="B15" s="14" t="s">
        <v>126</v>
      </c>
      <c r="C15" s="100"/>
      <c r="D15" s="93"/>
      <c r="E15" s="38" t="str">
        <f>HYPERLINK("rule-file/tohoku/esashi.pdf","江刺市")</f>
        <v>江刺市</v>
      </c>
      <c r="F15" s="50" t="s">
        <v>34</v>
      </c>
      <c r="G15" s="88"/>
      <c r="H15" s="91"/>
      <c r="I15" s="103"/>
    </row>
    <row r="16" spans="1:9" s="13" customFormat="1" ht="12.75" x14ac:dyDescent="0.15">
      <c r="A16" s="12"/>
      <c r="B16" s="14" t="s">
        <v>35</v>
      </c>
      <c r="C16" s="100"/>
      <c r="D16" s="93"/>
      <c r="E16" s="15" t="s">
        <v>36</v>
      </c>
      <c r="F16" s="20" t="s">
        <v>18</v>
      </c>
      <c r="G16" s="88"/>
      <c r="H16" s="91"/>
      <c r="I16" s="103"/>
    </row>
    <row r="17" spans="1:9" s="13" customFormat="1" ht="12.75" x14ac:dyDescent="0.15">
      <c r="A17" s="12"/>
      <c r="B17" s="14" t="s">
        <v>33</v>
      </c>
      <c r="C17" s="100"/>
      <c r="D17" s="93"/>
      <c r="E17" s="15" t="s">
        <v>37</v>
      </c>
      <c r="F17" s="20" t="s">
        <v>18</v>
      </c>
      <c r="G17" s="88"/>
      <c r="H17" s="91"/>
      <c r="I17" s="103"/>
    </row>
    <row r="18" spans="1:9" s="13" customFormat="1" ht="12.75" x14ac:dyDescent="0.15">
      <c r="A18" s="12"/>
      <c r="B18" s="14" t="s">
        <v>33</v>
      </c>
      <c r="C18" s="101"/>
      <c r="D18" s="94"/>
      <c r="E18" s="15" t="s">
        <v>38</v>
      </c>
      <c r="F18" s="20" t="s">
        <v>18</v>
      </c>
      <c r="G18" s="89"/>
      <c r="H18" s="92"/>
      <c r="I18" s="104"/>
    </row>
    <row r="19" spans="1:9" s="13" customFormat="1" x14ac:dyDescent="0.15">
      <c r="A19" s="12"/>
      <c r="B19" s="14" t="s">
        <v>27</v>
      </c>
      <c r="C19" s="39" t="str">
        <f>HYPERLINK("rule-file/tohoku/kanegasakicho.pdf","金ヶ崎町")</f>
        <v>金ヶ崎町</v>
      </c>
      <c r="D19" s="27" t="s">
        <v>8</v>
      </c>
      <c r="E19" s="19"/>
      <c r="F19" s="30"/>
      <c r="G19" s="31"/>
      <c r="H19" s="62"/>
      <c r="I19" s="34"/>
    </row>
    <row r="20" spans="1:9" s="13" customFormat="1" x14ac:dyDescent="0.15">
      <c r="A20" s="12"/>
      <c r="B20" s="41" t="s">
        <v>45</v>
      </c>
      <c r="C20" s="42" t="str">
        <f>HYPERLINK("rule-file/tohoku/pref_miyagi.txt","宮城県")</f>
        <v>宮城県</v>
      </c>
      <c r="D20" s="46" t="s">
        <v>9</v>
      </c>
      <c r="E20" s="40"/>
      <c r="F20" s="44"/>
      <c r="G20" s="45"/>
      <c r="H20" s="62"/>
      <c r="I20" s="34"/>
    </row>
    <row r="21" spans="1:9" s="13" customFormat="1" x14ac:dyDescent="0.15">
      <c r="A21" s="12"/>
      <c r="B21" s="14" t="s">
        <v>45</v>
      </c>
      <c r="C21" s="39" t="str">
        <f>HYPERLINK("rule-file/tohoku/sendai.txt","仙台市")</f>
        <v>仙台市</v>
      </c>
      <c r="D21" s="23" t="s">
        <v>10</v>
      </c>
      <c r="E21" s="22"/>
      <c r="F21" s="30"/>
      <c r="G21" s="31"/>
      <c r="H21" s="62"/>
      <c r="I21" s="34"/>
    </row>
    <row r="22" spans="1:9" s="13" customFormat="1" ht="25.5" x14ac:dyDescent="0.15">
      <c r="A22" s="12"/>
      <c r="B22" s="14" t="s">
        <v>45</v>
      </c>
      <c r="C22" s="99" t="str">
        <f>HYPERLINK("rule-file/tohoku/ishinomaki.txt","石巻市")</f>
        <v>石巻市</v>
      </c>
      <c r="D22" s="84" t="s">
        <v>178</v>
      </c>
      <c r="E22" s="38" t="str">
        <f>HYPERLINK("rule-file/tohoku/ishinomaki_old.txt","石巻市")</f>
        <v>石巻市</v>
      </c>
      <c r="F22" s="50" t="s">
        <v>46</v>
      </c>
      <c r="G22" s="87" t="s">
        <v>2</v>
      </c>
      <c r="H22" s="90" t="s">
        <v>21</v>
      </c>
      <c r="I22" s="102">
        <v>38443</v>
      </c>
    </row>
    <row r="23" spans="1:9" s="13" customFormat="1" ht="12.75" x14ac:dyDescent="0.15">
      <c r="A23" s="12"/>
      <c r="B23" s="14" t="s">
        <v>127</v>
      </c>
      <c r="C23" s="100"/>
      <c r="D23" s="93"/>
      <c r="E23" s="15" t="s">
        <v>48</v>
      </c>
      <c r="F23" s="20" t="s">
        <v>124</v>
      </c>
      <c r="G23" s="88"/>
      <c r="H23" s="91"/>
      <c r="I23" s="103"/>
    </row>
    <row r="24" spans="1:9" s="13" customFormat="1" ht="12.75" x14ac:dyDescent="0.15">
      <c r="A24" s="12"/>
      <c r="B24" s="14" t="s">
        <v>127</v>
      </c>
      <c r="C24" s="100"/>
      <c r="D24" s="93"/>
      <c r="E24" s="15" t="s">
        <v>49</v>
      </c>
      <c r="F24" s="20" t="s">
        <v>18</v>
      </c>
      <c r="G24" s="88"/>
      <c r="H24" s="91"/>
      <c r="I24" s="103"/>
    </row>
    <row r="25" spans="1:9" s="13" customFormat="1" ht="12.75" x14ac:dyDescent="0.15">
      <c r="A25" s="12"/>
      <c r="B25" s="14" t="s">
        <v>50</v>
      </c>
      <c r="C25" s="100"/>
      <c r="D25" s="93"/>
      <c r="E25" s="15" t="s">
        <v>51</v>
      </c>
      <c r="F25" s="20" t="s">
        <v>18</v>
      </c>
      <c r="G25" s="88"/>
      <c r="H25" s="91"/>
      <c r="I25" s="103"/>
    </row>
    <row r="26" spans="1:9" s="13" customFormat="1" ht="12.75" x14ac:dyDescent="0.15">
      <c r="A26" s="12"/>
      <c r="B26" s="14" t="s">
        <v>50</v>
      </c>
      <c r="C26" s="100"/>
      <c r="D26" s="93"/>
      <c r="E26" s="15" t="s">
        <v>52</v>
      </c>
      <c r="F26" s="20" t="s">
        <v>20</v>
      </c>
      <c r="G26" s="88"/>
      <c r="H26" s="91"/>
      <c r="I26" s="103"/>
    </row>
    <row r="27" spans="1:9" s="13" customFormat="1" ht="12.75" x14ac:dyDescent="0.15">
      <c r="A27" s="12"/>
      <c r="B27" s="14" t="s">
        <v>53</v>
      </c>
      <c r="C27" s="100"/>
      <c r="D27" s="93"/>
      <c r="E27" s="15" t="s">
        <v>54</v>
      </c>
      <c r="F27" s="20" t="s">
        <v>20</v>
      </c>
      <c r="G27" s="88"/>
      <c r="H27" s="91"/>
      <c r="I27" s="103"/>
    </row>
    <row r="28" spans="1:9" s="13" customFormat="1" ht="12.75" x14ac:dyDescent="0.15">
      <c r="A28" s="12"/>
      <c r="B28" s="14" t="s">
        <v>53</v>
      </c>
      <c r="C28" s="101"/>
      <c r="D28" s="94"/>
      <c r="E28" s="15" t="s">
        <v>55</v>
      </c>
      <c r="F28" s="20" t="s">
        <v>18</v>
      </c>
      <c r="G28" s="89"/>
      <c r="H28" s="92"/>
      <c r="I28" s="104"/>
    </row>
    <row r="29" spans="1:9" s="13" customFormat="1" x14ac:dyDescent="0.15">
      <c r="A29" s="12"/>
      <c r="B29" s="14" t="s">
        <v>47</v>
      </c>
      <c r="C29" s="63" t="str">
        <f>HYPERLINK("rule-file/tohoku/shiogama.txt","塩竈市")</f>
        <v>塩竈市</v>
      </c>
      <c r="D29" s="27" t="s">
        <v>150</v>
      </c>
      <c r="E29" s="64"/>
      <c r="F29" s="22"/>
      <c r="G29" s="31"/>
      <c r="H29" s="65"/>
      <c r="I29" s="66"/>
    </row>
    <row r="30" spans="1:9" s="13" customFormat="1" ht="25.5" x14ac:dyDescent="0.15">
      <c r="A30" s="12"/>
      <c r="B30" s="14" t="s">
        <v>45</v>
      </c>
      <c r="C30" s="99" t="str">
        <f>HYPERLINK("rule-file/tohoku/kesennuma.txt","気仙沼市")</f>
        <v>気仙沼市</v>
      </c>
      <c r="D30" s="84" t="s">
        <v>179</v>
      </c>
      <c r="E30" s="38" t="str">
        <f>HYPERLINK("rule-file/tohoku/kesennuma_old.pdf","気仙沼市")</f>
        <v>気仙沼市</v>
      </c>
      <c r="F30" s="50" t="s">
        <v>56</v>
      </c>
      <c r="G30" s="87" t="s">
        <v>3</v>
      </c>
      <c r="H30" s="90" t="s">
        <v>21</v>
      </c>
      <c r="I30" s="102">
        <v>38807</v>
      </c>
    </row>
    <row r="31" spans="1:9" s="13" customFormat="1" ht="12.75" x14ac:dyDescent="0.15">
      <c r="A31" s="12"/>
      <c r="B31" s="14" t="s">
        <v>45</v>
      </c>
      <c r="C31" s="101"/>
      <c r="D31" s="94"/>
      <c r="E31" s="15" t="s">
        <v>57</v>
      </c>
      <c r="F31" s="20" t="s">
        <v>22</v>
      </c>
      <c r="G31" s="89"/>
      <c r="H31" s="92"/>
      <c r="I31" s="104"/>
    </row>
    <row r="32" spans="1:9" s="13" customFormat="1" ht="12.75" customHeight="1" x14ac:dyDescent="0.15">
      <c r="A32" s="12"/>
      <c r="B32" s="14" t="s">
        <v>45</v>
      </c>
      <c r="C32" s="39" t="str">
        <f>HYPERLINK("rule-file/tohoku/shiroishi.pdf","白石市")</f>
        <v>白石市</v>
      </c>
      <c r="D32" s="23" t="s">
        <v>11</v>
      </c>
      <c r="E32" s="24"/>
      <c r="F32" s="30"/>
      <c r="G32" s="71"/>
      <c r="H32" s="62"/>
      <c r="I32" s="34"/>
    </row>
    <row r="33" spans="1:9" s="13" customFormat="1" ht="12.75" customHeight="1" x14ac:dyDescent="0.15">
      <c r="A33" s="12"/>
      <c r="B33" s="14" t="s">
        <v>195</v>
      </c>
      <c r="C33" s="69" t="str">
        <f>HYPERLINK("rule-file/tohoku/iwanuma.txt","岩沼市")</f>
        <v>岩沼市</v>
      </c>
      <c r="D33" s="70" t="s">
        <v>196</v>
      </c>
      <c r="E33" s="24"/>
      <c r="F33" s="30"/>
      <c r="G33" s="71"/>
      <c r="H33" s="62"/>
      <c r="I33" s="34"/>
    </row>
    <row r="34" spans="1:9" s="13" customFormat="1" ht="12.75" customHeight="1" x14ac:dyDescent="0.15">
      <c r="A34" s="12"/>
      <c r="B34" s="14" t="s">
        <v>47</v>
      </c>
      <c r="C34" s="81" t="str">
        <f>HYPERLINK("rule-file/tohoku/tome.txt","登米市")</f>
        <v>登米市</v>
      </c>
      <c r="D34" s="84" t="s">
        <v>186</v>
      </c>
      <c r="E34" s="72" t="s">
        <v>187</v>
      </c>
      <c r="F34" s="73" t="s">
        <v>18</v>
      </c>
      <c r="G34" s="96" t="s">
        <v>30</v>
      </c>
      <c r="H34" s="90" t="s">
        <v>21</v>
      </c>
      <c r="I34" s="102">
        <v>38443</v>
      </c>
    </row>
    <row r="35" spans="1:9" s="13" customFormat="1" ht="12.75" customHeight="1" x14ac:dyDescent="0.15">
      <c r="A35" s="12"/>
      <c r="B35" s="14" t="s">
        <v>47</v>
      </c>
      <c r="C35" s="82"/>
      <c r="D35" s="85"/>
      <c r="E35" s="72" t="s">
        <v>188</v>
      </c>
      <c r="F35" s="73" t="s">
        <v>18</v>
      </c>
      <c r="G35" s="97"/>
      <c r="H35" s="91"/>
      <c r="I35" s="107"/>
    </row>
    <row r="36" spans="1:9" s="13" customFormat="1" ht="12.75" customHeight="1" x14ac:dyDescent="0.15">
      <c r="A36" s="12"/>
      <c r="B36" s="14" t="s">
        <v>47</v>
      </c>
      <c r="C36" s="82"/>
      <c r="D36" s="85"/>
      <c r="E36" s="72" t="s">
        <v>44</v>
      </c>
      <c r="F36" s="73" t="s">
        <v>18</v>
      </c>
      <c r="G36" s="97"/>
      <c r="H36" s="91"/>
      <c r="I36" s="107"/>
    </row>
    <row r="37" spans="1:9" s="13" customFormat="1" ht="12.75" customHeight="1" x14ac:dyDescent="0.15">
      <c r="A37" s="12"/>
      <c r="B37" s="14" t="s">
        <v>47</v>
      </c>
      <c r="C37" s="82"/>
      <c r="D37" s="85"/>
      <c r="E37" s="72" t="s">
        <v>189</v>
      </c>
      <c r="F37" s="73" t="s">
        <v>18</v>
      </c>
      <c r="G37" s="97"/>
      <c r="H37" s="91"/>
      <c r="I37" s="107"/>
    </row>
    <row r="38" spans="1:9" s="13" customFormat="1" ht="12.75" customHeight="1" x14ac:dyDescent="0.15">
      <c r="A38" s="12"/>
      <c r="B38" s="14" t="s">
        <v>47</v>
      </c>
      <c r="C38" s="82"/>
      <c r="D38" s="85"/>
      <c r="E38" s="72" t="s">
        <v>190</v>
      </c>
      <c r="F38" s="73" t="s">
        <v>18</v>
      </c>
      <c r="G38" s="97"/>
      <c r="H38" s="91"/>
      <c r="I38" s="107"/>
    </row>
    <row r="39" spans="1:9" s="13" customFormat="1" ht="12.75" customHeight="1" x14ac:dyDescent="0.15">
      <c r="A39" s="12"/>
      <c r="B39" s="14" t="s">
        <v>47</v>
      </c>
      <c r="C39" s="82"/>
      <c r="D39" s="85"/>
      <c r="E39" s="72" t="s">
        <v>191</v>
      </c>
      <c r="F39" s="73" t="s">
        <v>18</v>
      </c>
      <c r="G39" s="97"/>
      <c r="H39" s="91"/>
      <c r="I39" s="107"/>
    </row>
    <row r="40" spans="1:9" s="13" customFormat="1" ht="12.75" customHeight="1" x14ac:dyDescent="0.15">
      <c r="A40" s="12"/>
      <c r="B40" s="14" t="s">
        <v>47</v>
      </c>
      <c r="C40" s="82"/>
      <c r="D40" s="85"/>
      <c r="E40" s="72" t="s">
        <v>192</v>
      </c>
      <c r="F40" s="73" t="s">
        <v>18</v>
      </c>
      <c r="G40" s="97"/>
      <c r="H40" s="91"/>
      <c r="I40" s="107"/>
    </row>
    <row r="41" spans="1:9" s="13" customFormat="1" ht="12.75" customHeight="1" x14ac:dyDescent="0.15">
      <c r="A41" s="12"/>
      <c r="B41" s="14" t="s">
        <v>47</v>
      </c>
      <c r="C41" s="83"/>
      <c r="D41" s="86"/>
      <c r="E41" s="72" t="s">
        <v>193</v>
      </c>
      <c r="F41" s="73" t="s">
        <v>18</v>
      </c>
      <c r="G41" s="98"/>
      <c r="H41" s="92"/>
      <c r="I41" s="108"/>
    </row>
    <row r="42" spans="1:9" s="13" customFormat="1" ht="12.75" x14ac:dyDescent="0.15">
      <c r="A42" s="12"/>
      <c r="B42" s="14" t="s">
        <v>53</v>
      </c>
      <c r="C42" s="127" t="s">
        <v>70</v>
      </c>
      <c r="D42" s="95" t="s">
        <v>18</v>
      </c>
      <c r="E42" s="15" t="s">
        <v>69</v>
      </c>
      <c r="F42" s="20" t="s">
        <v>18</v>
      </c>
      <c r="G42" s="87"/>
      <c r="H42" s="90" t="s">
        <v>21</v>
      </c>
      <c r="I42" s="102">
        <v>38443</v>
      </c>
    </row>
    <row r="43" spans="1:9" s="13" customFormat="1" ht="12.75" x14ac:dyDescent="0.15">
      <c r="A43" s="12"/>
      <c r="B43" s="14" t="s">
        <v>127</v>
      </c>
      <c r="C43" s="100"/>
      <c r="D43" s="93"/>
      <c r="E43" s="15" t="s">
        <v>71</v>
      </c>
      <c r="F43" s="20" t="s">
        <v>63</v>
      </c>
      <c r="G43" s="88"/>
      <c r="H43" s="105"/>
      <c r="I43" s="107"/>
    </row>
    <row r="44" spans="1:9" s="13" customFormat="1" ht="12.75" x14ac:dyDescent="0.15">
      <c r="A44" s="12"/>
      <c r="B44" s="14" t="s">
        <v>50</v>
      </c>
      <c r="C44" s="100"/>
      <c r="D44" s="93"/>
      <c r="E44" s="15" t="s">
        <v>72</v>
      </c>
      <c r="F44" s="20" t="s">
        <v>18</v>
      </c>
      <c r="G44" s="88"/>
      <c r="H44" s="105"/>
      <c r="I44" s="107"/>
    </row>
    <row r="45" spans="1:9" s="13" customFormat="1" ht="25.5" x14ac:dyDescent="0.15">
      <c r="A45" s="12"/>
      <c r="B45" s="14" t="s">
        <v>50</v>
      </c>
      <c r="C45" s="100"/>
      <c r="D45" s="93"/>
      <c r="E45" s="38" t="str">
        <f>HYPERLINK("rule-file/tohoku/takashimizumachi.pdf","高清水町")</f>
        <v>高清水町</v>
      </c>
      <c r="F45" s="51" t="s">
        <v>73</v>
      </c>
      <c r="G45" s="88"/>
      <c r="H45" s="105"/>
      <c r="I45" s="107"/>
    </row>
    <row r="46" spans="1:9" s="13" customFormat="1" ht="12.75" x14ac:dyDescent="0.15">
      <c r="A46" s="12"/>
      <c r="B46" s="14" t="s">
        <v>53</v>
      </c>
      <c r="C46" s="100"/>
      <c r="D46" s="93"/>
      <c r="E46" s="15" t="s">
        <v>74</v>
      </c>
      <c r="F46" s="20" t="s">
        <v>18</v>
      </c>
      <c r="G46" s="88"/>
      <c r="H46" s="105"/>
      <c r="I46" s="107"/>
    </row>
    <row r="47" spans="1:9" s="13" customFormat="1" ht="12.75" x14ac:dyDescent="0.15">
      <c r="A47" s="12"/>
      <c r="B47" s="14" t="s">
        <v>50</v>
      </c>
      <c r="C47" s="100"/>
      <c r="D47" s="93"/>
      <c r="E47" s="15" t="s">
        <v>75</v>
      </c>
      <c r="F47" s="20" t="s">
        <v>18</v>
      </c>
      <c r="G47" s="88"/>
      <c r="H47" s="105"/>
      <c r="I47" s="107"/>
    </row>
    <row r="48" spans="1:9" s="13" customFormat="1" ht="12.75" x14ac:dyDescent="0.15">
      <c r="A48" s="12"/>
      <c r="B48" s="14" t="s">
        <v>50</v>
      </c>
      <c r="C48" s="100"/>
      <c r="D48" s="93"/>
      <c r="E48" s="15" t="s">
        <v>76</v>
      </c>
      <c r="F48" s="20" t="s">
        <v>42</v>
      </c>
      <c r="G48" s="88"/>
      <c r="H48" s="105"/>
      <c r="I48" s="107"/>
    </row>
    <row r="49" spans="1:9" s="13" customFormat="1" ht="12.75" x14ac:dyDescent="0.15">
      <c r="A49" s="12"/>
      <c r="B49" s="14" t="s">
        <v>47</v>
      </c>
      <c r="C49" s="100"/>
      <c r="D49" s="93"/>
      <c r="E49" s="15" t="s">
        <v>77</v>
      </c>
      <c r="F49" s="20" t="s">
        <v>18</v>
      </c>
      <c r="G49" s="88"/>
      <c r="H49" s="105"/>
      <c r="I49" s="107"/>
    </row>
    <row r="50" spans="1:9" s="13" customFormat="1" ht="12.75" x14ac:dyDescent="0.15">
      <c r="A50" s="12"/>
      <c r="B50" s="14" t="s">
        <v>50</v>
      </c>
      <c r="C50" s="100"/>
      <c r="D50" s="93"/>
      <c r="E50" s="15" t="s">
        <v>78</v>
      </c>
      <c r="F50" s="20" t="s">
        <v>18</v>
      </c>
      <c r="G50" s="88"/>
      <c r="H50" s="105"/>
      <c r="I50" s="107"/>
    </row>
    <row r="51" spans="1:9" s="13" customFormat="1" ht="12.75" x14ac:dyDescent="0.15">
      <c r="A51" s="12"/>
      <c r="B51" s="14" t="s">
        <v>50</v>
      </c>
      <c r="C51" s="101"/>
      <c r="D51" s="94"/>
      <c r="E51" s="15" t="s">
        <v>79</v>
      </c>
      <c r="F51" s="20" t="s">
        <v>18</v>
      </c>
      <c r="G51" s="89"/>
      <c r="H51" s="106"/>
      <c r="I51" s="108"/>
    </row>
    <row r="52" spans="1:9" s="13" customFormat="1" ht="12.75" x14ac:dyDescent="0.15">
      <c r="A52" s="12"/>
      <c r="B52" s="14" t="s">
        <v>58</v>
      </c>
      <c r="C52" s="99" t="str">
        <f>HYPERLINK("rule-file/tohoku/oosaki.txt","大崎市")</f>
        <v>大崎市</v>
      </c>
      <c r="D52" s="84" t="s">
        <v>151</v>
      </c>
      <c r="E52" s="15" t="s">
        <v>59</v>
      </c>
      <c r="F52" s="20" t="s">
        <v>124</v>
      </c>
      <c r="G52" s="87" t="s">
        <v>152</v>
      </c>
      <c r="H52" s="90" t="s">
        <v>21</v>
      </c>
      <c r="I52" s="102">
        <v>38807</v>
      </c>
    </row>
    <row r="53" spans="1:9" s="13" customFormat="1" ht="12.75" x14ac:dyDescent="0.15">
      <c r="A53" s="12"/>
      <c r="B53" s="14" t="s">
        <v>127</v>
      </c>
      <c r="C53" s="100"/>
      <c r="D53" s="93"/>
      <c r="E53" s="15" t="s">
        <v>60</v>
      </c>
      <c r="F53" s="20" t="s">
        <v>22</v>
      </c>
      <c r="G53" s="88"/>
      <c r="H53" s="91"/>
      <c r="I53" s="103"/>
    </row>
    <row r="54" spans="1:9" s="13" customFormat="1" ht="12.75" x14ac:dyDescent="0.15">
      <c r="A54" s="12"/>
      <c r="B54" s="14" t="s">
        <v>61</v>
      </c>
      <c r="C54" s="100"/>
      <c r="D54" s="93"/>
      <c r="E54" s="15" t="s">
        <v>62</v>
      </c>
      <c r="F54" s="20" t="s">
        <v>63</v>
      </c>
      <c r="G54" s="88"/>
      <c r="H54" s="91"/>
      <c r="I54" s="103"/>
    </row>
    <row r="55" spans="1:9" s="13" customFormat="1" ht="12.75" x14ac:dyDescent="0.15">
      <c r="A55" s="12"/>
      <c r="B55" s="14" t="s">
        <v>64</v>
      </c>
      <c r="C55" s="100"/>
      <c r="D55" s="93"/>
      <c r="E55" s="15" t="s">
        <v>65</v>
      </c>
      <c r="F55" s="20" t="s">
        <v>20</v>
      </c>
      <c r="G55" s="88"/>
      <c r="H55" s="91"/>
      <c r="I55" s="103"/>
    </row>
    <row r="56" spans="1:9" s="13" customFormat="1" ht="25.5" x14ac:dyDescent="0.15">
      <c r="A56" s="12"/>
      <c r="B56" s="14" t="s">
        <v>45</v>
      </c>
      <c r="C56" s="100"/>
      <c r="D56" s="93"/>
      <c r="E56" s="38" t="str">
        <f>HYPERLINK("rule-file/tohoku/iwadeyamamachi.pdf","岩出山町")</f>
        <v>岩出山町</v>
      </c>
      <c r="F56" s="50" t="s">
        <v>66</v>
      </c>
      <c r="G56" s="88"/>
      <c r="H56" s="91"/>
      <c r="I56" s="103"/>
    </row>
    <row r="57" spans="1:9" s="13" customFormat="1" ht="12.75" x14ac:dyDescent="0.15">
      <c r="A57" s="12"/>
      <c r="B57" s="14" t="s">
        <v>53</v>
      </c>
      <c r="C57" s="100"/>
      <c r="D57" s="93"/>
      <c r="E57" s="15" t="s">
        <v>67</v>
      </c>
      <c r="F57" s="20" t="s">
        <v>20</v>
      </c>
      <c r="G57" s="88"/>
      <c r="H57" s="91"/>
      <c r="I57" s="103"/>
    </row>
    <row r="58" spans="1:9" s="13" customFormat="1" ht="12.75" x14ac:dyDescent="0.15">
      <c r="A58" s="12"/>
      <c r="B58" s="14" t="s">
        <v>53</v>
      </c>
      <c r="C58" s="101"/>
      <c r="D58" s="94"/>
      <c r="E58" s="15" t="s">
        <v>68</v>
      </c>
      <c r="F58" s="20" t="s">
        <v>20</v>
      </c>
      <c r="G58" s="89"/>
      <c r="H58" s="92"/>
      <c r="I58" s="104"/>
    </row>
    <row r="59" spans="1:9" s="13" customFormat="1" x14ac:dyDescent="0.15">
      <c r="A59" s="12"/>
      <c r="B59" s="14" t="s">
        <v>195</v>
      </c>
      <c r="C59" s="77" t="str">
        <f>HYPERLINK("rule-file/tohoku/shibatamachi.txt","柴田町")</f>
        <v>柴田町</v>
      </c>
      <c r="D59" s="74" t="s">
        <v>197</v>
      </c>
      <c r="E59" s="64"/>
      <c r="F59" s="22"/>
      <c r="G59" s="75"/>
      <c r="H59" s="62"/>
      <c r="I59" s="76"/>
    </row>
    <row r="60" spans="1:9" s="13" customFormat="1" ht="12.75" customHeight="1" x14ac:dyDescent="0.15">
      <c r="A60" s="12"/>
      <c r="B60" s="14" t="s">
        <v>45</v>
      </c>
      <c r="C60" s="39" t="str">
        <f>HYPERLINK("rule-file/tohoku/taiwacho.txt","大和町")</f>
        <v>大和町</v>
      </c>
      <c r="D60" s="23" t="s">
        <v>12</v>
      </c>
      <c r="E60" s="24"/>
      <c r="F60" s="30"/>
      <c r="G60" s="31"/>
      <c r="H60" s="62"/>
      <c r="I60" s="34"/>
    </row>
    <row r="61" spans="1:9" s="13" customFormat="1" x14ac:dyDescent="0.15">
      <c r="A61" s="12"/>
      <c r="B61" s="14" t="s">
        <v>45</v>
      </c>
      <c r="C61" s="39" t="str">
        <f>HYPERLINK("rule-file/tohoku/tomiyamachi.txt","富谷町")</f>
        <v>富谷町</v>
      </c>
      <c r="D61" s="23" t="s">
        <v>114</v>
      </c>
      <c r="E61" s="22"/>
      <c r="F61" s="30"/>
      <c r="G61" s="31"/>
      <c r="H61" s="62"/>
      <c r="I61" s="34"/>
    </row>
    <row r="62" spans="1:9" s="13" customFormat="1" x14ac:dyDescent="0.15">
      <c r="A62" s="12"/>
      <c r="B62" s="79" t="s">
        <v>80</v>
      </c>
      <c r="C62" s="78" t="str">
        <f>HYPERLINK("rule-file/tohoku/pref_akita.txt","秋田県")</f>
        <v>秋田県</v>
      </c>
      <c r="D62" s="46" t="s">
        <v>115</v>
      </c>
      <c r="E62" s="40"/>
      <c r="F62" s="44"/>
      <c r="G62" s="45"/>
      <c r="H62" s="62"/>
      <c r="I62" s="34"/>
    </row>
    <row r="63" spans="1:9" s="13" customFormat="1" ht="25.5" customHeight="1" x14ac:dyDescent="0.15">
      <c r="A63" s="12"/>
      <c r="B63" s="80" t="s">
        <v>198</v>
      </c>
      <c r="C63" s="133" t="str">
        <f>HYPERLINK("rule-file/tohoku/yuzawa.txt","湯沢市")</f>
        <v>湯沢市</v>
      </c>
      <c r="D63" s="84" t="s">
        <v>200</v>
      </c>
      <c r="E63" s="55" t="s">
        <v>199</v>
      </c>
      <c r="F63" s="73" t="s">
        <v>18</v>
      </c>
      <c r="G63" s="124" t="s">
        <v>204</v>
      </c>
      <c r="H63" s="90" t="s">
        <v>205</v>
      </c>
      <c r="I63" s="102">
        <v>38433</v>
      </c>
    </row>
    <row r="64" spans="1:9" s="13" customFormat="1" ht="13.5" customHeight="1" x14ac:dyDescent="0.15">
      <c r="A64" s="12"/>
      <c r="B64" s="80" t="s">
        <v>198</v>
      </c>
      <c r="C64" s="134"/>
      <c r="D64" s="85"/>
      <c r="E64" s="55" t="s">
        <v>201</v>
      </c>
      <c r="F64" s="73" t="s">
        <v>18</v>
      </c>
      <c r="G64" s="125"/>
      <c r="H64" s="91"/>
      <c r="I64" s="107"/>
    </row>
    <row r="65" spans="1:9" s="13" customFormat="1" ht="13.5" customHeight="1" x14ac:dyDescent="0.15">
      <c r="A65" s="12"/>
      <c r="B65" s="80" t="s">
        <v>198</v>
      </c>
      <c r="C65" s="134"/>
      <c r="D65" s="85"/>
      <c r="E65" s="55" t="s">
        <v>202</v>
      </c>
      <c r="F65" s="73" t="s">
        <v>18</v>
      </c>
      <c r="G65" s="125"/>
      <c r="H65" s="91"/>
      <c r="I65" s="107"/>
    </row>
    <row r="66" spans="1:9" s="13" customFormat="1" ht="13.5" customHeight="1" x14ac:dyDescent="0.15">
      <c r="A66" s="12"/>
      <c r="B66" s="80" t="s">
        <v>198</v>
      </c>
      <c r="C66" s="135"/>
      <c r="D66" s="86"/>
      <c r="E66" s="55" t="s">
        <v>203</v>
      </c>
      <c r="F66" s="73" t="s">
        <v>18</v>
      </c>
      <c r="G66" s="126"/>
      <c r="H66" s="92"/>
      <c r="I66" s="108"/>
    </row>
    <row r="67" spans="1:9" s="13" customFormat="1" ht="13.7" customHeight="1" x14ac:dyDescent="0.15">
      <c r="A67" s="12"/>
      <c r="B67" s="14" t="s">
        <v>138</v>
      </c>
      <c r="C67" s="81" t="str">
        <f>HYPERLINK("rule-file/tohoku/yurihonjo.txt","由利本荘市")</f>
        <v>由利本荘市</v>
      </c>
      <c r="D67" s="130" t="s">
        <v>171</v>
      </c>
      <c r="E67" s="55" t="s">
        <v>153</v>
      </c>
      <c r="F67" s="30" t="s">
        <v>161</v>
      </c>
      <c r="G67" s="96" t="s">
        <v>30</v>
      </c>
      <c r="H67" s="90" t="s">
        <v>21</v>
      </c>
      <c r="I67" s="118">
        <v>38436</v>
      </c>
    </row>
    <row r="68" spans="1:9" s="13" customFormat="1" ht="13.7" customHeight="1" x14ac:dyDescent="0.15">
      <c r="A68" s="12"/>
      <c r="B68" s="14" t="s">
        <v>138</v>
      </c>
      <c r="C68" s="82"/>
      <c r="D68" s="131"/>
      <c r="E68" s="55" t="s">
        <v>154</v>
      </c>
      <c r="F68" s="30" t="s">
        <v>18</v>
      </c>
      <c r="G68" s="97"/>
      <c r="H68" s="91"/>
      <c r="I68" s="119"/>
    </row>
    <row r="69" spans="1:9" s="13" customFormat="1" ht="13.7" customHeight="1" x14ac:dyDescent="0.15">
      <c r="A69" s="12"/>
      <c r="B69" s="14" t="s">
        <v>138</v>
      </c>
      <c r="C69" s="82"/>
      <c r="D69" s="131"/>
      <c r="E69" s="55" t="s">
        <v>155</v>
      </c>
      <c r="F69" s="30" t="s">
        <v>18</v>
      </c>
      <c r="G69" s="97"/>
      <c r="H69" s="91"/>
      <c r="I69" s="119"/>
    </row>
    <row r="70" spans="1:9" s="13" customFormat="1" ht="13.7" customHeight="1" x14ac:dyDescent="0.15">
      <c r="A70" s="12"/>
      <c r="B70" s="14" t="s">
        <v>138</v>
      </c>
      <c r="C70" s="82"/>
      <c r="D70" s="131"/>
      <c r="E70" s="55" t="s">
        <v>156</v>
      </c>
      <c r="F70" s="30" t="s">
        <v>18</v>
      </c>
      <c r="G70" s="97"/>
      <c r="H70" s="91"/>
      <c r="I70" s="119"/>
    </row>
    <row r="71" spans="1:9" s="13" customFormat="1" ht="13.7" customHeight="1" x14ac:dyDescent="0.15">
      <c r="A71" s="12"/>
      <c r="B71" s="14" t="s">
        <v>138</v>
      </c>
      <c r="C71" s="82"/>
      <c r="D71" s="131"/>
      <c r="E71" s="55" t="s">
        <v>157</v>
      </c>
      <c r="F71" s="30" t="s">
        <v>18</v>
      </c>
      <c r="G71" s="97"/>
      <c r="H71" s="91"/>
      <c r="I71" s="119"/>
    </row>
    <row r="72" spans="1:9" s="13" customFormat="1" ht="13.7" customHeight="1" x14ac:dyDescent="0.15">
      <c r="A72" s="12"/>
      <c r="B72" s="14" t="s">
        <v>138</v>
      </c>
      <c r="C72" s="82"/>
      <c r="D72" s="131"/>
      <c r="E72" s="55" t="s">
        <v>158</v>
      </c>
      <c r="F72" s="30" t="s">
        <v>18</v>
      </c>
      <c r="G72" s="97"/>
      <c r="H72" s="91"/>
      <c r="I72" s="119"/>
    </row>
    <row r="73" spans="1:9" s="13" customFormat="1" ht="13.7" customHeight="1" x14ac:dyDescent="0.15">
      <c r="A73" s="12"/>
      <c r="B73" s="14" t="s">
        <v>138</v>
      </c>
      <c r="C73" s="82"/>
      <c r="D73" s="131"/>
      <c r="E73" s="55" t="s">
        <v>159</v>
      </c>
      <c r="F73" s="30" t="s">
        <v>18</v>
      </c>
      <c r="G73" s="97"/>
      <c r="H73" s="91"/>
      <c r="I73" s="119"/>
    </row>
    <row r="74" spans="1:9" s="13" customFormat="1" ht="13.7" customHeight="1" x14ac:dyDescent="0.15">
      <c r="A74" s="12"/>
      <c r="B74" s="14" t="s">
        <v>138</v>
      </c>
      <c r="C74" s="83"/>
      <c r="D74" s="132"/>
      <c r="E74" s="55" t="s">
        <v>160</v>
      </c>
      <c r="F74" s="30" t="s">
        <v>18</v>
      </c>
      <c r="G74" s="98"/>
      <c r="H74" s="92"/>
      <c r="I74" s="120"/>
    </row>
    <row r="75" spans="1:9" s="13" customFormat="1" ht="13.7" customHeight="1" x14ac:dyDescent="0.15">
      <c r="A75" s="12"/>
      <c r="B75" s="14" t="s">
        <v>138</v>
      </c>
      <c r="C75" s="81" t="str">
        <f>HYPERLINK("rule-file/tohoku/katagami.txt","潟上市")</f>
        <v>潟上市</v>
      </c>
      <c r="D75" s="84" t="s">
        <v>172</v>
      </c>
      <c r="E75" s="55" t="s">
        <v>139</v>
      </c>
      <c r="F75" s="30" t="s">
        <v>142</v>
      </c>
      <c r="G75" s="96" t="s">
        <v>30</v>
      </c>
      <c r="H75" s="112" t="s">
        <v>21</v>
      </c>
      <c r="I75" s="115">
        <v>38433</v>
      </c>
    </row>
    <row r="76" spans="1:9" s="13" customFormat="1" ht="13.7" customHeight="1" x14ac:dyDescent="0.15">
      <c r="A76" s="12"/>
      <c r="B76" s="14" t="s">
        <v>138</v>
      </c>
      <c r="C76" s="82"/>
      <c r="D76" s="93"/>
      <c r="E76" s="55" t="s">
        <v>140</v>
      </c>
      <c r="F76" s="30" t="s">
        <v>142</v>
      </c>
      <c r="G76" s="97"/>
      <c r="H76" s="113"/>
      <c r="I76" s="116"/>
    </row>
    <row r="77" spans="1:9" s="13" customFormat="1" ht="13.7" customHeight="1" x14ac:dyDescent="0.15">
      <c r="A77" s="12"/>
      <c r="B77" s="14" t="s">
        <v>138</v>
      </c>
      <c r="C77" s="83"/>
      <c r="D77" s="94"/>
      <c r="E77" s="55" t="s">
        <v>141</v>
      </c>
      <c r="F77" s="30" t="s">
        <v>142</v>
      </c>
      <c r="G77" s="98"/>
      <c r="H77" s="114"/>
      <c r="I77" s="117"/>
    </row>
    <row r="78" spans="1:9" s="13" customFormat="1" ht="13.7" customHeight="1" x14ac:dyDescent="0.15">
      <c r="A78" s="12"/>
      <c r="B78" s="14" t="s">
        <v>138</v>
      </c>
      <c r="C78" s="81" t="str">
        <f>HYPERLINK("rule-file/tohoku/daisen.txt","大仙市")</f>
        <v>大仙市</v>
      </c>
      <c r="D78" s="87" t="s">
        <v>173</v>
      </c>
      <c r="E78" s="68" t="s">
        <v>163</v>
      </c>
      <c r="F78" s="30" t="s">
        <v>18</v>
      </c>
      <c r="G78" s="96" t="s">
        <v>30</v>
      </c>
      <c r="H78" s="90" t="s">
        <v>21</v>
      </c>
      <c r="I78" s="115">
        <v>38436</v>
      </c>
    </row>
    <row r="79" spans="1:9" s="13" customFormat="1" ht="13.7" customHeight="1" x14ac:dyDescent="0.15">
      <c r="A79" s="12"/>
      <c r="B79" s="14" t="s">
        <v>138</v>
      </c>
      <c r="C79" s="82"/>
      <c r="D79" s="122"/>
      <c r="E79" s="68" t="s">
        <v>164</v>
      </c>
      <c r="F79" s="30" t="s">
        <v>18</v>
      </c>
      <c r="G79" s="97"/>
      <c r="H79" s="91"/>
      <c r="I79" s="116"/>
    </row>
    <row r="80" spans="1:9" s="13" customFormat="1" ht="13.7" customHeight="1" x14ac:dyDescent="0.15">
      <c r="A80" s="12"/>
      <c r="B80" s="14" t="s">
        <v>138</v>
      </c>
      <c r="C80" s="82"/>
      <c r="D80" s="122"/>
      <c r="E80" s="68" t="s">
        <v>165</v>
      </c>
      <c r="F80" s="30" t="s">
        <v>18</v>
      </c>
      <c r="G80" s="97"/>
      <c r="H80" s="91"/>
      <c r="I80" s="116"/>
    </row>
    <row r="81" spans="1:9" s="13" customFormat="1" ht="13.7" customHeight="1" x14ac:dyDescent="0.15">
      <c r="A81" s="12"/>
      <c r="B81" s="14" t="s">
        <v>138</v>
      </c>
      <c r="C81" s="82"/>
      <c r="D81" s="122"/>
      <c r="E81" s="68" t="s">
        <v>166</v>
      </c>
      <c r="F81" s="30" t="s">
        <v>18</v>
      </c>
      <c r="G81" s="97"/>
      <c r="H81" s="91"/>
      <c r="I81" s="116"/>
    </row>
    <row r="82" spans="1:9" s="13" customFormat="1" ht="13.7" customHeight="1" x14ac:dyDescent="0.15">
      <c r="A82" s="12"/>
      <c r="B82" s="14" t="s">
        <v>138</v>
      </c>
      <c r="C82" s="82"/>
      <c r="D82" s="122"/>
      <c r="E82" s="68" t="s">
        <v>167</v>
      </c>
      <c r="F82" s="30" t="s">
        <v>18</v>
      </c>
      <c r="G82" s="97"/>
      <c r="H82" s="91"/>
      <c r="I82" s="116"/>
    </row>
    <row r="83" spans="1:9" s="13" customFormat="1" ht="13.7" customHeight="1" x14ac:dyDescent="0.15">
      <c r="A83" s="12"/>
      <c r="B83" s="14" t="s">
        <v>138</v>
      </c>
      <c r="C83" s="82"/>
      <c r="D83" s="122"/>
      <c r="E83" s="68" t="s">
        <v>168</v>
      </c>
      <c r="F83" s="30" t="s">
        <v>18</v>
      </c>
      <c r="G83" s="97"/>
      <c r="H83" s="91"/>
      <c r="I83" s="116"/>
    </row>
    <row r="84" spans="1:9" s="13" customFormat="1" ht="13.7" customHeight="1" x14ac:dyDescent="0.15">
      <c r="A84" s="12"/>
      <c r="B84" s="14" t="s">
        <v>138</v>
      </c>
      <c r="C84" s="82"/>
      <c r="D84" s="122"/>
      <c r="E84" s="68" t="s">
        <v>169</v>
      </c>
      <c r="F84" s="30" t="s">
        <v>18</v>
      </c>
      <c r="G84" s="97"/>
      <c r="H84" s="91"/>
      <c r="I84" s="116"/>
    </row>
    <row r="85" spans="1:9" s="13" customFormat="1" ht="13.7" customHeight="1" x14ac:dyDescent="0.15">
      <c r="A85" s="12"/>
      <c r="B85" s="14" t="s">
        <v>162</v>
      </c>
      <c r="C85" s="83"/>
      <c r="D85" s="123"/>
      <c r="E85" s="68" t="s">
        <v>170</v>
      </c>
      <c r="F85" s="30" t="s">
        <v>18</v>
      </c>
      <c r="G85" s="98"/>
      <c r="H85" s="92"/>
      <c r="I85" s="117"/>
    </row>
    <row r="86" spans="1:9" s="13" customFormat="1" x14ac:dyDescent="0.15">
      <c r="A86" s="12"/>
      <c r="B86" s="41" t="s">
        <v>81</v>
      </c>
      <c r="C86" s="42" t="str">
        <f>HYPERLINK("rule-file/tohoku/pref_yamagata.txt","山形県")</f>
        <v>山形県</v>
      </c>
      <c r="D86" s="46" t="s">
        <v>116</v>
      </c>
      <c r="E86" s="40"/>
      <c r="F86" s="44"/>
      <c r="G86" s="45"/>
      <c r="H86" s="62"/>
      <c r="I86" s="34"/>
    </row>
    <row r="87" spans="1:9" s="13" customFormat="1" x14ac:dyDescent="0.15">
      <c r="A87" s="12"/>
      <c r="B87" s="14" t="s">
        <v>206</v>
      </c>
      <c r="C87" s="39" t="str">
        <f>HYPERLINK("rule-file/tohoku/yamagata.txt","山形市")</f>
        <v>山形市</v>
      </c>
      <c r="D87" s="23" t="s">
        <v>207</v>
      </c>
      <c r="E87" s="22"/>
      <c r="F87" s="30"/>
      <c r="G87" s="31"/>
      <c r="H87" s="62"/>
      <c r="I87" s="34"/>
    </row>
    <row r="88" spans="1:9" s="13" customFormat="1" x14ac:dyDescent="0.15">
      <c r="A88" s="12"/>
      <c r="B88" s="14" t="s">
        <v>81</v>
      </c>
      <c r="C88" s="39" t="str">
        <f>HYPERLINK("rule-file/tohoku/nagai.txt","長井市")</f>
        <v>長井市</v>
      </c>
      <c r="D88" s="23" t="s">
        <v>117</v>
      </c>
      <c r="E88" s="22"/>
      <c r="F88" s="30"/>
      <c r="G88" s="31"/>
      <c r="H88" s="62"/>
      <c r="I88" s="34"/>
    </row>
    <row r="89" spans="1:9" s="13" customFormat="1" ht="39" customHeight="1" x14ac:dyDescent="0.15">
      <c r="A89" s="12"/>
      <c r="B89" s="41" t="s">
        <v>82</v>
      </c>
      <c r="C89" s="42" t="str">
        <f>HYPERLINK("rule-file/tohoku/pref_fukushima.txt","福島県")</f>
        <v>福島県</v>
      </c>
      <c r="D89" s="52" t="s">
        <v>132</v>
      </c>
      <c r="E89" s="47"/>
      <c r="F89" s="44"/>
      <c r="G89" s="45"/>
      <c r="H89" s="62"/>
      <c r="I89" s="34"/>
    </row>
    <row r="90" spans="1:9" s="13" customFormat="1" x14ac:dyDescent="0.15">
      <c r="A90" s="12"/>
      <c r="B90" s="14" t="s">
        <v>82</v>
      </c>
      <c r="C90" s="39" t="str">
        <f>HYPERLINK("rule-file/tohoku/fukushima.txt","福島市")</f>
        <v>福島市</v>
      </c>
      <c r="D90" s="23" t="s">
        <v>133</v>
      </c>
      <c r="E90" s="22"/>
      <c r="F90" s="30"/>
      <c r="G90" s="31"/>
      <c r="H90" s="62"/>
      <c r="I90" s="34"/>
    </row>
    <row r="91" spans="1:9" s="13" customFormat="1" ht="25.5" x14ac:dyDescent="0.15">
      <c r="A91" s="12"/>
      <c r="B91" s="14" t="s">
        <v>82</v>
      </c>
      <c r="C91" s="99" t="str">
        <f>HYPERLINK("rule-file/tohoku/aizuwakamatsu.pdf","会津若松市")</f>
        <v>会津若松市</v>
      </c>
      <c r="D91" s="84" t="s">
        <v>180</v>
      </c>
      <c r="E91" s="15" t="s">
        <v>83</v>
      </c>
      <c r="F91" s="20" t="s">
        <v>84</v>
      </c>
      <c r="G91" s="87" t="s">
        <v>4</v>
      </c>
      <c r="H91" s="90" t="s">
        <v>17</v>
      </c>
      <c r="I91" s="102">
        <v>38292</v>
      </c>
    </row>
    <row r="92" spans="1:9" s="13" customFormat="1" ht="12.75" x14ac:dyDescent="0.15">
      <c r="A92" s="12"/>
      <c r="B92" s="14" t="s">
        <v>128</v>
      </c>
      <c r="C92" s="100"/>
      <c r="D92" s="93"/>
      <c r="E92" s="15" t="s">
        <v>85</v>
      </c>
      <c r="F92" s="20" t="s">
        <v>19</v>
      </c>
      <c r="G92" s="88"/>
      <c r="H92" s="91"/>
      <c r="I92" s="111"/>
    </row>
    <row r="93" spans="1:9" s="13" customFormat="1" ht="12.75" x14ac:dyDescent="0.15">
      <c r="A93" s="12"/>
      <c r="B93" s="14" t="s">
        <v>86</v>
      </c>
      <c r="C93" s="101"/>
      <c r="D93" s="94"/>
      <c r="E93" s="15" t="s">
        <v>87</v>
      </c>
      <c r="F93" s="20" t="s">
        <v>20</v>
      </c>
      <c r="G93" s="89"/>
      <c r="H93" s="92"/>
      <c r="I93" s="35">
        <v>38657</v>
      </c>
    </row>
    <row r="94" spans="1:9" s="13" customFormat="1" x14ac:dyDescent="0.15">
      <c r="A94" s="12"/>
      <c r="B94" s="14" t="s">
        <v>82</v>
      </c>
      <c r="C94" s="39" t="str">
        <f>HYPERLINK("rule-file/tohoku/kooriyama.txt","郡山市")</f>
        <v>郡山市</v>
      </c>
      <c r="D94" s="23" t="s">
        <v>118</v>
      </c>
      <c r="E94" s="22"/>
      <c r="G94" s="28"/>
      <c r="H94" s="62"/>
      <c r="I94" s="34"/>
    </row>
    <row r="95" spans="1:9" s="13" customFormat="1" x14ac:dyDescent="0.15">
      <c r="A95" s="12"/>
      <c r="B95" s="14" t="s">
        <v>86</v>
      </c>
      <c r="C95" s="69" t="str">
        <f>HYPERLINK("rule-file/tohoku/iwaki.txt","いわき市")</f>
        <v>いわき市</v>
      </c>
      <c r="D95" s="70" t="s">
        <v>194</v>
      </c>
      <c r="E95" s="22"/>
      <c r="G95" s="28"/>
      <c r="H95" s="62"/>
      <c r="I95" s="34"/>
    </row>
    <row r="96" spans="1:9" s="13" customFormat="1" ht="12.75" x14ac:dyDescent="0.15">
      <c r="A96" s="12"/>
      <c r="B96" s="14" t="s">
        <v>98</v>
      </c>
      <c r="C96" s="127" t="s">
        <v>106</v>
      </c>
      <c r="D96" s="95" t="s">
        <v>129</v>
      </c>
      <c r="E96" s="15" t="s">
        <v>106</v>
      </c>
      <c r="F96" s="20" t="s">
        <v>129</v>
      </c>
      <c r="G96" s="87"/>
      <c r="H96" s="90" t="s">
        <v>21</v>
      </c>
      <c r="I96" s="102">
        <v>38663</v>
      </c>
    </row>
    <row r="97" spans="1:9" s="13" customFormat="1" ht="12.75" x14ac:dyDescent="0.15">
      <c r="A97" s="12"/>
      <c r="B97" s="14" t="s">
        <v>128</v>
      </c>
      <c r="C97" s="100"/>
      <c r="D97" s="93"/>
      <c r="E97" s="15" t="s">
        <v>107</v>
      </c>
      <c r="F97" s="20" t="s">
        <v>19</v>
      </c>
      <c r="G97" s="88"/>
      <c r="H97" s="91"/>
      <c r="I97" s="107"/>
    </row>
    <row r="98" spans="1:9" s="13" customFormat="1" ht="25.5" x14ac:dyDescent="0.15">
      <c r="A98" s="12"/>
      <c r="B98" s="14" t="s">
        <v>82</v>
      </c>
      <c r="C98" s="100"/>
      <c r="D98" s="93"/>
      <c r="E98" s="38" t="str">
        <f>HYPERLINK("rule-file/tohoku/higashimura.txt","東村")</f>
        <v>東村</v>
      </c>
      <c r="F98" s="51" t="s">
        <v>130</v>
      </c>
      <c r="G98" s="88"/>
      <c r="H98" s="91"/>
      <c r="I98" s="107"/>
    </row>
    <row r="99" spans="1:9" s="13" customFormat="1" ht="12.75" x14ac:dyDescent="0.15">
      <c r="A99" s="12"/>
      <c r="B99" s="14" t="s">
        <v>108</v>
      </c>
      <c r="C99" s="101"/>
      <c r="D99" s="94"/>
      <c r="E99" s="15" t="s">
        <v>109</v>
      </c>
      <c r="F99" s="20" t="s">
        <v>18</v>
      </c>
      <c r="G99" s="89"/>
      <c r="H99" s="92"/>
      <c r="I99" s="108"/>
    </row>
    <row r="100" spans="1:9" s="13" customFormat="1" ht="25.5" x14ac:dyDescent="0.15">
      <c r="A100" s="12"/>
      <c r="B100" s="14" t="s">
        <v>82</v>
      </c>
      <c r="C100" s="99" t="str">
        <f>HYPERLINK("rule-file/tohoku/sukagawa.txt","須賀川市")</f>
        <v>須賀川市</v>
      </c>
      <c r="D100" s="84" t="s">
        <v>181</v>
      </c>
      <c r="E100" s="15" t="s">
        <v>88</v>
      </c>
      <c r="F100" s="20" t="s">
        <v>89</v>
      </c>
      <c r="G100" s="87" t="s">
        <v>5</v>
      </c>
      <c r="H100" s="90" t="s">
        <v>17</v>
      </c>
      <c r="I100" s="102">
        <v>38443</v>
      </c>
    </row>
    <row r="101" spans="1:9" s="13" customFormat="1" ht="25.5" x14ac:dyDescent="0.15">
      <c r="A101" s="12"/>
      <c r="B101" s="14" t="s">
        <v>128</v>
      </c>
      <c r="C101" s="100"/>
      <c r="D101" s="93"/>
      <c r="E101" s="38" t="str">
        <f>HYPERLINK("rule-file/tohoku/naganumamachi.pdf","長沼町")</f>
        <v>長沼町</v>
      </c>
      <c r="F101" s="58" t="s">
        <v>90</v>
      </c>
      <c r="G101" s="88"/>
      <c r="H101" s="91"/>
      <c r="I101" s="103"/>
    </row>
    <row r="102" spans="1:9" s="13" customFormat="1" ht="12.75" x14ac:dyDescent="0.15">
      <c r="A102" s="12"/>
      <c r="B102" s="14" t="s">
        <v>91</v>
      </c>
      <c r="C102" s="101"/>
      <c r="D102" s="94"/>
      <c r="E102" s="15" t="s">
        <v>92</v>
      </c>
      <c r="F102" s="20" t="s">
        <v>129</v>
      </c>
      <c r="G102" s="89"/>
      <c r="H102" s="92"/>
      <c r="I102" s="104"/>
    </row>
    <row r="103" spans="1:9" s="13" customFormat="1" ht="25.5" x14ac:dyDescent="0.15">
      <c r="A103" s="12"/>
      <c r="B103" s="14" t="s">
        <v>82</v>
      </c>
      <c r="C103" s="99" t="str">
        <f>HYPERLINK("rule-file/tohoku/kitakata.txt","喜多方市")</f>
        <v>喜多方市</v>
      </c>
      <c r="D103" s="84" t="s">
        <v>182</v>
      </c>
      <c r="E103" s="38" t="str">
        <f>HYPERLINK("rule-file/tohoku/kitakata_old.pdf","喜多方市")</f>
        <v>喜多方市</v>
      </c>
      <c r="F103" s="50" t="s">
        <v>93</v>
      </c>
      <c r="G103" s="87" t="s">
        <v>6</v>
      </c>
      <c r="H103" s="90" t="s">
        <v>21</v>
      </c>
      <c r="I103" s="102">
        <v>38721</v>
      </c>
    </row>
    <row r="104" spans="1:9" s="13" customFormat="1" ht="12.75" x14ac:dyDescent="0.15">
      <c r="A104" s="12"/>
      <c r="B104" s="14" t="s">
        <v>128</v>
      </c>
      <c r="C104" s="100"/>
      <c r="D104" s="93"/>
      <c r="E104" s="15" t="s">
        <v>94</v>
      </c>
      <c r="F104" s="20" t="s">
        <v>22</v>
      </c>
      <c r="G104" s="88"/>
      <c r="H104" s="91"/>
      <c r="I104" s="103"/>
    </row>
    <row r="105" spans="1:9" s="13" customFormat="1" ht="12.75" x14ac:dyDescent="0.15">
      <c r="A105" s="12"/>
      <c r="B105" s="14" t="s">
        <v>95</v>
      </c>
      <c r="C105" s="100"/>
      <c r="D105" s="93"/>
      <c r="E105" s="15" t="s">
        <v>96</v>
      </c>
      <c r="F105" s="20" t="s">
        <v>22</v>
      </c>
      <c r="G105" s="88"/>
      <c r="H105" s="91"/>
      <c r="I105" s="103"/>
    </row>
    <row r="106" spans="1:9" s="13" customFormat="1" ht="12.75" x14ac:dyDescent="0.15">
      <c r="A106" s="12"/>
      <c r="B106" s="14" t="s">
        <v>95</v>
      </c>
      <c r="C106" s="100"/>
      <c r="D106" s="93"/>
      <c r="E106" s="15" t="s">
        <v>97</v>
      </c>
      <c r="F106" s="20" t="s">
        <v>18</v>
      </c>
      <c r="G106" s="88"/>
      <c r="H106" s="91"/>
      <c r="I106" s="103"/>
    </row>
    <row r="107" spans="1:9" s="13" customFormat="1" ht="12.75" x14ac:dyDescent="0.15">
      <c r="A107" s="12"/>
      <c r="B107" s="14" t="s">
        <v>98</v>
      </c>
      <c r="C107" s="101"/>
      <c r="D107" s="94"/>
      <c r="E107" s="15" t="s">
        <v>99</v>
      </c>
      <c r="F107" s="20" t="s">
        <v>18</v>
      </c>
      <c r="G107" s="89"/>
      <c r="H107" s="92"/>
      <c r="I107" s="104"/>
    </row>
    <row r="108" spans="1:9" s="13" customFormat="1" ht="25.5" x14ac:dyDescent="0.15">
      <c r="A108" s="12"/>
      <c r="B108" s="14" t="s">
        <v>82</v>
      </c>
      <c r="C108" s="99" t="str">
        <f>HYPERLINK("rule-file/tohoku/nihonmatsu.txt","二本松市")</f>
        <v>二本松市</v>
      </c>
      <c r="D108" s="84" t="s">
        <v>183</v>
      </c>
      <c r="E108" s="38" t="str">
        <f>HYPERLINK("rule-file/tohoku/nihonmatsu_old.txt","二本松市")</f>
        <v>二本松市</v>
      </c>
      <c r="F108" s="50" t="s">
        <v>100</v>
      </c>
      <c r="G108" s="87" t="s">
        <v>7</v>
      </c>
      <c r="H108" s="90" t="s">
        <v>21</v>
      </c>
      <c r="I108" s="102">
        <v>38687</v>
      </c>
    </row>
    <row r="109" spans="1:9" s="13" customFormat="1" ht="12.75" x14ac:dyDescent="0.15">
      <c r="A109" s="12"/>
      <c r="B109" s="14" t="s">
        <v>128</v>
      </c>
      <c r="C109" s="100"/>
      <c r="D109" s="93"/>
      <c r="E109" s="15" t="s">
        <v>101</v>
      </c>
      <c r="F109" s="20" t="s">
        <v>18</v>
      </c>
      <c r="G109" s="88"/>
      <c r="H109" s="91"/>
      <c r="I109" s="103"/>
    </row>
    <row r="110" spans="1:9" s="13" customFormat="1" ht="12.75" x14ac:dyDescent="0.15">
      <c r="A110" s="12"/>
      <c r="B110" s="14" t="s">
        <v>98</v>
      </c>
      <c r="C110" s="100"/>
      <c r="D110" s="93"/>
      <c r="E110" s="15" t="s">
        <v>102</v>
      </c>
      <c r="F110" s="20" t="s">
        <v>18</v>
      </c>
      <c r="G110" s="88"/>
      <c r="H110" s="91"/>
      <c r="I110" s="103"/>
    </row>
    <row r="111" spans="1:9" s="13" customFormat="1" ht="12.75" x14ac:dyDescent="0.15">
      <c r="A111" s="12"/>
      <c r="B111" s="14" t="s">
        <v>98</v>
      </c>
      <c r="C111" s="101"/>
      <c r="D111" s="94"/>
      <c r="E111" s="15" t="s">
        <v>44</v>
      </c>
      <c r="F111" s="20" t="s">
        <v>18</v>
      </c>
      <c r="G111" s="89"/>
      <c r="H111" s="92"/>
      <c r="I111" s="104"/>
    </row>
    <row r="112" spans="1:9" s="13" customFormat="1" ht="25.5" x14ac:dyDescent="0.15">
      <c r="A112" s="12"/>
      <c r="B112" s="14" t="s">
        <v>98</v>
      </c>
      <c r="C112" s="136" t="str">
        <f>HYPERLINK("rule-file/tohoku/motomiya.txt","本宮市")</f>
        <v>本宮市</v>
      </c>
      <c r="D112" s="128" t="s">
        <v>184</v>
      </c>
      <c r="E112" s="57" t="str">
        <f>HYPERLINK("rule-file/tohoku/motomiyamachi.txt","本宮町")</f>
        <v>本宮町</v>
      </c>
      <c r="F112" s="60" t="s">
        <v>146</v>
      </c>
      <c r="G112" s="96" t="s">
        <v>145</v>
      </c>
      <c r="H112" s="112" t="s">
        <v>21</v>
      </c>
      <c r="I112" s="109">
        <v>39083</v>
      </c>
    </row>
    <row r="113" spans="1:9" s="13" customFormat="1" ht="13.7" customHeight="1" x14ac:dyDescent="0.15">
      <c r="A113" s="12"/>
      <c r="B113" s="14" t="s">
        <v>143</v>
      </c>
      <c r="C113" s="137"/>
      <c r="D113" s="129"/>
      <c r="E113" s="56" t="s">
        <v>144</v>
      </c>
      <c r="F113" s="61"/>
      <c r="G113" s="98"/>
      <c r="H113" s="114"/>
      <c r="I113" s="110"/>
    </row>
    <row r="114" spans="1:9" s="13" customFormat="1" x14ac:dyDescent="0.15">
      <c r="A114" s="12"/>
      <c r="B114" s="14" t="s">
        <v>82</v>
      </c>
      <c r="C114" s="39" t="str">
        <f>HYPERLINK("rule-file/tohoku/kawamatamachi.pdf","川俣町")</f>
        <v>川俣町</v>
      </c>
      <c r="D114" s="23" t="s">
        <v>119</v>
      </c>
      <c r="E114" s="22"/>
      <c r="F114" s="30"/>
      <c r="G114" s="31"/>
      <c r="H114" s="62"/>
      <c r="I114" s="34"/>
    </row>
    <row r="115" spans="1:9" s="13" customFormat="1" ht="25.5" x14ac:dyDescent="0.15">
      <c r="A115" s="12"/>
      <c r="B115" s="14" t="s">
        <v>82</v>
      </c>
      <c r="C115" s="99" t="str">
        <f>HYPERLINK("rule-file/tohoku/aizumisatomachi.txt","会津美里町")</f>
        <v>会津美里町</v>
      </c>
      <c r="D115" s="84" t="s">
        <v>185</v>
      </c>
      <c r="E115" s="38" t="str">
        <f>HYPERLINK("rule-file/tohoku/aizutakadamachi.pdf","会津高田町")</f>
        <v>会津高田町</v>
      </c>
      <c r="F115" s="50" t="s">
        <v>103</v>
      </c>
      <c r="G115" s="87" t="s">
        <v>149</v>
      </c>
      <c r="H115" s="90" t="s">
        <v>21</v>
      </c>
      <c r="I115" s="102">
        <v>38626</v>
      </c>
    </row>
    <row r="116" spans="1:9" s="13" customFormat="1" ht="12.75" x14ac:dyDescent="0.15">
      <c r="A116" s="12"/>
      <c r="B116" s="14" t="s">
        <v>128</v>
      </c>
      <c r="C116" s="100"/>
      <c r="D116" s="93"/>
      <c r="E116" s="15" t="s">
        <v>104</v>
      </c>
      <c r="F116" s="20" t="s">
        <v>22</v>
      </c>
      <c r="G116" s="88"/>
      <c r="H116" s="91"/>
      <c r="I116" s="103"/>
    </row>
    <row r="117" spans="1:9" s="13" customFormat="1" ht="12.75" x14ac:dyDescent="0.15">
      <c r="A117" s="12"/>
      <c r="B117" s="14" t="s">
        <v>95</v>
      </c>
      <c r="C117" s="101"/>
      <c r="D117" s="94"/>
      <c r="E117" s="15" t="s">
        <v>105</v>
      </c>
      <c r="F117" s="20" t="s">
        <v>18</v>
      </c>
      <c r="G117" s="89"/>
      <c r="H117" s="92"/>
      <c r="I117" s="104"/>
    </row>
    <row r="118" spans="1:9" s="13" customFormat="1" x14ac:dyDescent="0.15">
      <c r="A118" s="12"/>
      <c r="B118" s="14" t="s">
        <v>82</v>
      </c>
      <c r="C118" s="39" t="str">
        <f>HYPERLINK("rule-file/tohoku/ishikawamachi.pdf","石川町")</f>
        <v>石川町</v>
      </c>
      <c r="D118" s="23" t="s">
        <v>121</v>
      </c>
      <c r="E118" s="22"/>
      <c r="F118" s="30"/>
      <c r="G118" s="31"/>
      <c r="H118" s="62"/>
      <c r="I118" s="34"/>
    </row>
    <row r="119" spans="1:9" s="13" customFormat="1" ht="12.75" customHeight="1" x14ac:dyDescent="0.15">
      <c r="A119" s="12"/>
      <c r="B119" s="14" t="s">
        <v>82</v>
      </c>
      <c r="C119" s="39" t="str">
        <f>HYPERLINK("rule-file/tohoku/narahamachi.pdf","楢葉町")</f>
        <v>楢葉町</v>
      </c>
      <c r="D119" s="23" t="s">
        <v>122</v>
      </c>
      <c r="E119" s="24"/>
      <c r="F119" s="30"/>
      <c r="G119" s="31"/>
      <c r="H119" s="62"/>
      <c r="I119" s="34"/>
    </row>
    <row r="120" spans="1:9" s="13" customFormat="1" x14ac:dyDescent="0.15">
      <c r="A120" s="12"/>
      <c r="B120" s="14" t="s">
        <v>82</v>
      </c>
      <c r="C120" s="39" t="str">
        <f>HYPERLINK("rule-file/tohoku/tomiokamachi.pdf","富岡町")</f>
        <v>富岡町</v>
      </c>
      <c r="D120" s="23" t="s">
        <v>123</v>
      </c>
      <c r="E120" s="22"/>
      <c r="F120" s="30"/>
      <c r="G120" s="31"/>
      <c r="H120" s="62"/>
      <c r="I120" s="34"/>
    </row>
    <row r="121" spans="1:9" s="13" customFormat="1" ht="13.7" customHeight="1" thickBot="1" x14ac:dyDescent="0.2">
      <c r="A121" s="12"/>
      <c r="B121" s="138" t="s">
        <v>82</v>
      </c>
      <c r="C121" s="139" t="str">
        <f>HYPERLINK("rule-file/tohoku/ootamamura.txt","大玉村")</f>
        <v>大玉村</v>
      </c>
      <c r="D121" s="140" t="s">
        <v>120</v>
      </c>
      <c r="E121" s="141"/>
      <c r="F121" s="142"/>
      <c r="G121" s="143"/>
      <c r="H121" s="144"/>
      <c r="I121" s="145"/>
    </row>
    <row r="123" spans="1:9" ht="24" customHeight="1" x14ac:dyDescent="0.15">
      <c r="F123" s="53" t="s">
        <v>137</v>
      </c>
    </row>
    <row r="124" spans="1:9" ht="24" x14ac:dyDescent="0.15">
      <c r="F124" s="54" t="s">
        <v>136</v>
      </c>
    </row>
    <row r="125" spans="1:9" ht="27" x14ac:dyDescent="0.15">
      <c r="F125" s="59" t="s">
        <v>148</v>
      </c>
    </row>
  </sheetData>
  <dataConsolidate/>
  <mergeCells count="101">
    <mergeCell ref="C112:C113"/>
    <mergeCell ref="D103:D107"/>
    <mergeCell ref="D108:D111"/>
    <mergeCell ref="B1:F1"/>
    <mergeCell ref="D10:D13"/>
    <mergeCell ref="D22:D28"/>
    <mergeCell ref="D30:D31"/>
    <mergeCell ref="C5:C6"/>
    <mergeCell ref="C8:C9"/>
    <mergeCell ref="H91:H93"/>
    <mergeCell ref="C78:C85"/>
    <mergeCell ref="D78:D85"/>
    <mergeCell ref="G63:G66"/>
    <mergeCell ref="H63:H66"/>
    <mergeCell ref="C30:C31"/>
    <mergeCell ref="D91:D93"/>
    <mergeCell ref="C42:C51"/>
    <mergeCell ref="C75:C77"/>
    <mergeCell ref="H52:H58"/>
    <mergeCell ref="D75:D77"/>
    <mergeCell ref="C52:C58"/>
    <mergeCell ref="C91:C93"/>
    <mergeCell ref="C67:C74"/>
    <mergeCell ref="D67:D74"/>
    <mergeCell ref="D63:D66"/>
    <mergeCell ref="C63:C66"/>
    <mergeCell ref="C14:C18"/>
    <mergeCell ref="C10:C13"/>
    <mergeCell ref="I100:I102"/>
    <mergeCell ref="H115:H117"/>
    <mergeCell ref="I115:I117"/>
    <mergeCell ref="H96:H99"/>
    <mergeCell ref="I96:I99"/>
    <mergeCell ref="H103:H107"/>
    <mergeCell ref="I103:I107"/>
    <mergeCell ref="H108:H111"/>
    <mergeCell ref="G91:G93"/>
    <mergeCell ref="G100:G102"/>
    <mergeCell ref="H100:H102"/>
    <mergeCell ref="H112:H113"/>
    <mergeCell ref="D115:D117"/>
    <mergeCell ref="D96:D99"/>
    <mergeCell ref="D112:D113"/>
    <mergeCell ref="C100:C102"/>
    <mergeCell ref="D100:D102"/>
    <mergeCell ref="I63:I66"/>
    <mergeCell ref="C103:C107"/>
    <mergeCell ref="C108:C111"/>
    <mergeCell ref="C115:C117"/>
    <mergeCell ref="C96:C99"/>
    <mergeCell ref="I108:I111"/>
    <mergeCell ref="I112:I113"/>
    <mergeCell ref="I91:I92"/>
    <mergeCell ref="H75:H77"/>
    <mergeCell ref="I75:I77"/>
    <mergeCell ref="H67:H74"/>
    <mergeCell ref="I67:I74"/>
    <mergeCell ref="H78:H85"/>
    <mergeCell ref="I78:I85"/>
    <mergeCell ref="G115:G117"/>
    <mergeCell ref="G108:G111"/>
    <mergeCell ref="G42:G51"/>
    <mergeCell ref="G52:G58"/>
    <mergeCell ref="G96:G99"/>
    <mergeCell ref="G75:G77"/>
    <mergeCell ref="G112:G113"/>
    <mergeCell ref="G67:G74"/>
    <mergeCell ref="G78:G85"/>
    <mergeCell ref="G103:G107"/>
    <mergeCell ref="I22:I28"/>
    <mergeCell ref="H30:H31"/>
    <mergeCell ref="I52:I58"/>
    <mergeCell ref="H42:H51"/>
    <mergeCell ref="I42:I51"/>
    <mergeCell ref="I34:I41"/>
    <mergeCell ref="G8:G9"/>
    <mergeCell ref="I30:I31"/>
    <mergeCell ref="D5:D6"/>
    <mergeCell ref="D8:D9"/>
    <mergeCell ref="D14:D18"/>
    <mergeCell ref="G5:G6"/>
    <mergeCell ref="G14:G18"/>
    <mergeCell ref="G10:G13"/>
    <mergeCell ref="H5:H6"/>
    <mergeCell ref="I5:I6"/>
    <mergeCell ref="H8:H9"/>
    <mergeCell ref="I8:I9"/>
    <mergeCell ref="H14:H18"/>
    <mergeCell ref="I14:I18"/>
    <mergeCell ref="H10:H13"/>
    <mergeCell ref="I10:I13"/>
    <mergeCell ref="C34:C41"/>
    <mergeCell ref="D34:D41"/>
    <mergeCell ref="G22:G28"/>
    <mergeCell ref="G30:G31"/>
    <mergeCell ref="H22:H28"/>
    <mergeCell ref="D52:D58"/>
    <mergeCell ref="D42:D51"/>
    <mergeCell ref="G34:G41"/>
    <mergeCell ref="H34:H41"/>
    <mergeCell ref="C22:C28"/>
  </mergeCells>
  <phoneticPr fontId="3"/>
  <pageMargins left="0.39370078740157483" right="0.39370078740157483" top="0.59055118110236227" bottom="0.59055118110236227" header="0.51181102362204722" footer="0.51181102362204722"/>
  <pageSetup paperSize="9" orientation="landscape" r:id="rId1"/>
  <headerFooter alignWithMargins="0">
    <oddFooter>&amp;R&amp;A　&amp;P／&amp;N</oddFooter>
  </headerFooter>
  <rowBreaks count="2" manualBreakCount="2">
    <brk id="33"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東北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dc:creator>
  <cp:lastModifiedBy>Hayashi</cp:lastModifiedBy>
  <cp:lastPrinted>2010-02-01T04:09:32Z</cp:lastPrinted>
  <dcterms:created xsi:type="dcterms:W3CDTF">2006-09-11T07:22:43Z</dcterms:created>
  <dcterms:modified xsi:type="dcterms:W3CDTF">2014-02-05T06:48:52Z</dcterms:modified>
</cp:coreProperties>
</file>